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ĐKT" sheetId="1" r:id="rId1"/>
    <sheet name="KQKD" sheetId="2" r:id="rId2"/>
    <sheet name="THUYETMINH" sheetId="3" r:id="rId3"/>
    <sheet name="LCTT" sheetId="4" r:id="rId4"/>
  </sheets>
  <definedNames/>
  <calcPr fullCalcOnLoad="1"/>
</workbook>
</file>

<file path=xl/sharedStrings.xml><?xml version="1.0" encoding="utf-8"?>
<sst xmlns="http://schemas.openxmlformats.org/spreadsheetml/2006/main" count="881" uniqueCount="753">
  <si>
    <r>
      <t>Năm 2014</t>
    </r>
    <r>
      <rPr>
        <sz val="12"/>
        <rFont val="Times New Roman"/>
        <family val="1"/>
      </rPr>
      <t>:  Các cửa hàng và đại lý tập trung nhận sách</t>
    </r>
  </si>
  <si>
    <t>vào đầu năm khai giảng năm học</t>
  </si>
  <si>
    <r>
      <t>Năm 2013</t>
    </r>
    <r>
      <rPr>
        <sz val="12"/>
        <rFont val="Times New Roman"/>
        <family val="1"/>
      </rPr>
      <t>:  Các cửa hàng và đại lý tập trung nhận sách</t>
    </r>
  </si>
  <si>
    <t>vào đầu hè</t>
  </si>
  <si>
    <t>Tăng 2,16%, Chi phí tăng không đáng kể so với doanh</t>
  </si>
  <si>
    <t>thu</t>
  </si>
  <si>
    <t xml:space="preserve">  -Doanh thu thuần về bán</t>
  </si>
  <si>
    <t>hàng và cung cấp dịch vụ</t>
  </si>
  <si>
    <t xml:space="preserve">   - Chi phí bán hàng và</t>
  </si>
  <si>
    <t>quản lý doanh nghiệp</t>
  </si>
  <si>
    <t xml:space="preserve">   - Thuế suất thuế TNDN</t>
  </si>
  <si>
    <t>Từ những nguyên nhân chủ yếu trên dẫn đến lợi nhuận sau thuế Quý 3/2014 tăng so với Quý 3/2013.</t>
  </si>
  <si>
    <t>Từ ngày đến ngày 01/01/2014 đến 30/09/2014</t>
  </si>
  <si>
    <t>Tăng trong năm</t>
  </si>
  <si>
    <t>Giảm trong năm</t>
  </si>
  <si>
    <t xml:space="preserve">      lại ít nhất là 05 năm và được cơ quan có thẩm quyền cấp giấy chứng nhận quyền sử dụng đất.</t>
  </si>
  <si>
    <t xml:space="preserve">      cả thời gian thuê hoặc đã trả trước tiền thuê đất cho nhiều năm mà thời hạn thuê đất đã được trả tiền còn</t>
  </si>
  <si>
    <t xml:space="preserve">     + Quyền sử dụng đất thuê trước ngày có hiệu lực của Luật Đất đai năm 2003 mà đã trả tiền thuê đất cho</t>
  </si>
  <si>
    <t xml:space="preserve">      dụng đất hợp pháp (bao gồm quyền sử dụng đất có thời hạn, quyền sử dụng đất không thời hạn)</t>
  </si>
  <si>
    <t xml:space="preserve">     + Quyền sử dụng đất được nhà nước giao có thu tiền sử dụng đất hoặc nhận chuyển nhượng quyền sử</t>
  </si>
  <si>
    <t xml:space="preserve">      Nguyên giá TSCĐ là quyền sử dụng đất được xác định là toàn bộ các khoản tiền chi ra để có quyền sử dụng</t>
  </si>
  <si>
    <t xml:space="preserve">       đất hợp pháp cộng các chi phí cho đền bù, giải phóng mặt bằng, san lấp mặt bằng, lệ phí trước bạ (không bao</t>
  </si>
  <si>
    <t xml:space="preserve">      gồm các chi phí chi ra để xây dựng các công trình trên đất); hoặc là giá trị quyền sử dụng đất nhận góp vốn.</t>
  </si>
  <si>
    <t xml:space="preserve">      Lợi nhuận thuần sau thuế được trích lập các quỹ và chia cho các cổ đông  theo Nghi quyết của Đại hội Cổ</t>
  </si>
  <si>
    <t xml:space="preserve">      đông.</t>
  </si>
  <si>
    <t xml:space="preserve">      suất có hiệu lực tại ngày kết thúc niên độ kế toán.</t>
  </si>
  <si>
    <t xml:space="preserve">      toán độc lập, hoạt  động sản xuất  kinh doanh theo Luật Doanh nghiệp, Điều lệ Công ty và các quy pháp lý </t>
  </si>
  <si>
    <t xml:space="preserve">      hiện hành có liên quan.</t>
  </si>
  <si>
    <t>6-25</t>
  </si>
  <si>
    <t>4.5 Tài sản cố định hữu hình</t>
  </si>
  <si>
    <t>4.8  Các khoản phải trả và chi phí trích trước</t>
  </si>
  <si>
    <t>4.13  Thuế suất và các lệ phí nộp Ngân sách mà Công ty đang áp dụng</t>
  </si>
  <si>
    <t xml:space="preserve">               -  Sách giáo khoa và sách tham khảo bổ trợ cho sách giáo khoa:  Thuộc đối tượng không chịu thuế</t>
  </si>
  <si>
    <t xml:space="preserve">               -  Thiết bị giáo dục và sách tham khảo không bổ trợ cho sách giáo khoa : Áp dụng mức thuế suất 5%</t>
  </si>
  <si>
    <t>4.14  Công cụ tài chính</t>
  </si>
  <si>
    <t xml:space="preserve">        Ghi nhận ban đầu</t>
  </si>
  <si>
    <t xml:space="preserve">        Tài sản tài chính</t>
  </si>
  <si>
    <t xml:space="preserve">        Tại ngày ghi nhận ban đầu, tài sản tài chính được ghi nhận theo giá gốc cộng các chi phí giao dịch có liên</t>
  </si>
  <si>
    <t xml:space="preserve">        quan trực tiếp đến việc mua sắm tài sản tài chính đó.  Tài sản tài chính của Công ty bao gồm: tiền mặt,</t>
  </si>
  <si>
    <t xml:space="preserve">        tiền gởi ngắn hạn, các khoản phải thu khách hàng, các khoản đầu tư tài chính, các khoản phải thu khác</t>
  </si>
  <si>
    <t xml:space="preserve">        và tài sản chính khác.</t>
  </si>
  <si>
    <t xml:space="preserve">        Nợ phải trả tài chính</t>
  </si>
  <si>
    <t xml:space="preserve">       Tại ngày ghi nhận ban đầu, nợ phải trả tài chính được ghi nhận theo giá gốc cộng các chi phí giao dịch có</t>
  </si>
  <si>
    <t xml:space="preserve">        liên quan trực tiếp đến việc phát hành nợ phải trả tài chính đó.  Nợ phải trả tài chính của Công ty bao gồm</t>
  </si>
  <si>
    <t xml:space="preserve">        phải trả người bán, chi phí phải trả và phải trả khác</t>
  </si>
  <si>
    <t xml:space="preserve">        Đánh giá lại sau lần ghi nhận ban đầu</t>
  </si>
  <si>
    <t xml:space="preserve">        Hiện tại, chưa có quy định về đánh giá lại công cụ tài chính sau nghi nhận ban đầu.</t>
  </si>
  <si>
    <t>4.15  Các bên liên quan</t>
  </si>
  <si>
    <t xml:space="preserve">        Các bên được coi là liên quan nếu một bên có khả năng kiểm soát hoặc có ảnh hưởng đáng kể đối với</t>
  </si>
  <si>
    <t xml:space="preserve">        bên kia trong việc ra quyết định về các chính sách tài chính và hoạt động.</t>
  </si>
  <si>
    <r>
      <t xml:space="preserve">      </t>
    </r>
    <r>
      <rPr>
        <b/>
        <i/>
        <sz val="12"/>
        <rFont val="Times New Roman"/>
        <family val="1"/>
      </rPr>
      <t>Quản lý rủi ro thị trườn</t>
    </r>
    <r>
      <rPr>
        <b/>
        <sz val="12"/>
        <rFont val="Times New Roman"/>
        <family val="1"/>
      </rPr>
      <t>g:</t>
    </r>
    <r>
      <rPr>
        <sz val="12"/>
        <rFont val="Times New Roman"/>
        <family val="1"/>
      </rPr>
      <t xml:space="preserve">  Hoạt động kinh doanh của Công ty sẽ chủ yếu chịu rủi ro khi có sự biến </t>
    </r>
  </si>
  <si>
    <t xml:space="preserve">      động lớn về lãi suất và giá.</t>
  </si>
  <si>
    <r>
      <t xml:space="preserve">       </t>
    </r>
    <r>
      <rPr>
        <i/>
        <sz val="12"/>
        <rFont val="Times New Roman"/>
        <family val="1"/>
      </rPr>
      <t>Quản lý rủi ro về lãi suất</t>
    </r>
  </si>
  <si>
    <t xml:space="preserve">       Rủi ro lãi suất của Công ty phát sinh chủ yếu từ các khoản vay đã ký kết.  Để giảm thiểu rủi ro này,</t>
  </si>
  <si>
    <t xml:space="preserve">       tích, dự báo để lựa chọn các thời điểm trả nợ thích hợp.  Cho đến thời điểm hiện nay, Công ty đã thanh</t>
  </si>
  <si>
    <t xml:space="preserve">       toán hết các khoản nợ vay.  Do đó Công ty không có rủi ro về biến động lãi suất.</t>
  </si>
  <si>
    <r>
      <t xml:space="preserve">      </t>
    </r>
    <r>
      <rPr>
        <i/>
        <sz val="12"/>
        <rFont val="Times New Roman"/>
        <family val="1"/>
      </rPr>
      <t xml:space="preserve"> Quản lý rủi ro về giá hàng hóa</t>
    </r>
  </si>
  <si>
    <t xml:space="preserve">       Công ty mua hàng hóa chủ yếu là sách, thiết bị trường học từ nhà cung cấp trong nước để phục vụ hoạt</t>
  </si>
  <si>
    <t xml:space="preserve">       rủi ro về biến động giá cả hàng hóa mua vào công ty đã ký kết các hợp đồng với mức chiết khấu phù</t>
  </si>
  <si>
    <t xml:space="preserve">       hợp và ổn định.  Mặt khác giá cả của các loại hàng hóa này thường ít biến động nên Công ty cho rằng</t>
  </si>
  <si>
    <t xml:space="preserve">       rủi ro về giá cả hàng hóa trong hoạt động kinh doanh ở mức thấp.</t>
  </si>
  <si>
    <r>
      <t xml:space="preserve">       </t>
    </r>
    <r>
      <rPr>
        <b/>
        <i/>
        <sz val="12"/>
        <rFont val="Times New Roman"/>
        <family val="1"/>
      </rPr>
      <t>Quản lý rủi ro tín dụng</t>
    </r>
  </si>
  <si>
    <t xml:space="preserve">       trường học.  Với đặc thù chủ yếu là khách hàng giao dịch thường xuyên, tình hình thanh toán tiền hàng</t>
  </si>
  <si>
    <t xml:space="preserve">       kịp thời, Ban Giám đốc cho rằng Công ty không có rủi ro tín dụng trọng yếu với khách hàng</t>
  </si>
  <si>
    <t xml:space="preserve">       Theo quy định của Chuẩn mực kế toán số 28 và Thông tư hướng dẫn Chuẩn mực này thì Công ty cần</t>
  </si>
  <si>
    <t xml:space="preserve">       lập báo cáo bộ phận.  Theo đó, bộ phận là một phần có thể xác định riêng biệt của Công ty tham gia</t>
  </si>
  <si>
    <t xml:space="preserve">       vào việc cung cấp các sản phẩm hoặc dịch vụ liên quan (bộ phận theo lĩnh vực kinh doanh) hoặc cung</t>
  </si>
  <si>
    <t xml:space="preserve">       cấp sản phẩm hoặc dịch vụ trong một môi trường kinh tế cụ thể (bộ phận theo khu vực địa lý), mỗi bộ</t>
  </si>
  <si>
    <t xml:space="preserve">       Căn cứ vào thực tế hoạt động tại Công ty, Ban Giám đốc đánh giá rằng các lĩnh vực kinh doanh cũng</t>
  </si>
  <si>
    <t xml:space="preserve">       như các môi trường kinh tế cụ thể theo khu vực địa lý không có sự khác biệt trong việc gánh chịu rủi</t>
  </si>
  <si>
    <t xml:space="preserve">       ro và lợi ích kinh tế.  Vì vậy, Công ty hoạt động trong một bộ phận kinh doanh duy nhất là sản xuất và</t>
  </si>
  <si>
    <t xml:space="preserve">       kinh doanh sách thiết bị trường học và một bộ phận địa lý chính là Tỉnh Long An, Việt Nam</t>
  </si>
  <si>
    <t>Nội dung nghiệp vụ</t>
  </si>
  <si>
    <t>VND</t>
  </si>
  <si>
    <t>Tiền lương</t>
  </si>
  <si>
    <t>Tiền thưởng</t>
  </si>
  <si>
    <t>Thù lao</t>
  </si>
  <si>
    <t xml:space="preserve">       Bên liên quan</t>
  </si>
  <si>
    <t>CÔNG TY CP SÁCH VÀ TBTH LONG AN</t>
  </si>
  <si>
    <t>BÁO CÁO TÀI CHÍNH</t>
  </si>
  <si>
    <t>39 Hai Bà Trưng - Phường 1 - TP.Tân An - Long An</t>
  </si>
  <si>
    <t>Điện thoại : 0723 822374           Fax : 0723 834447</t>
  </si>
  <si>
    <t xml:space="preserve">                Mẫu số B 01-DN</t>
  </si>
  <si>
    <t>DN - BẢNG CÂN ĐỐI KẾ TOÁN</t>
  </si>
  <si>
    <t>Ban hành theo QĐ số 15/2006/QĐ-BTC</t>
  </si>
  <si>
    <t xml:space="preserve">     ngày 20/3/2006 của Bộ trưởng BTC</t>
  </si>
  <si>
    <t>CHỈ TIÊU</t>
  </si>
  <si>
    <t>Thuyết
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</si>
  <si>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</si>
  <si>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</si>
  <si>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</si>
  <si>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</si>
  <si>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</si>
  <si>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</si>
  <si>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</si>
  <si>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</si>
  <si>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</si>
  <si>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</si>
  <si>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</si>
  <si>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</si>
  <si>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</si>
  <si>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</si>
  <si>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</si>
  <si>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</si>
  <si>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</si>
  <si>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</si>
  <si>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</si>
  <si>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</si>
  <si>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</si>
  <si>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</si>
  <si>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</si>
  <si>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</si>
  <si>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</si>
  <si>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</si>
  <si>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</si>
  <si>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</si>
  <si>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</si>
  <si>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</si>
  <si>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</si>
  <si>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</si>
  <si>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</si>
  <si>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</si>
  <si>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</si>
  <si>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</si>
  <si>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</si>
  <si>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</si>
  <si>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</si>
  <si>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</si>
  <si>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</si>
  <si>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</si>
  <si>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</si>
  <si>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</si>
  <si>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</si>
  <si>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</si>
  <si>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</si>
  <si>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</si>
  <si>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</si>
  <si>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</si>
  <si>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</si>
  <si>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</si>
  <si>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</si>
  <si>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</si>
  <si>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</si>
  <si>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</si>
  <si>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</si>
  <si>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</si>
  <si>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</si>
  <si>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</si>
  <si>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</si>
  <si>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</si>
  <si>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</si>
  <si>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</si>
  <si>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</si>
  <si>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</si>
  <si>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</si>
  <si>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</si>
  <si>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</si>
  <si>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</si>
  <si>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</si>
  <si>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</si>
  <si>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</si>
  <si>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</si>
  <si>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</si>
  <si>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</si>
  <si>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</si>
  <si>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</si>
  <si>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</si>
  <si>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</si>
  <si>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</si>
  <si>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</si>
  <si>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</si>
  <si>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</si>
  <si>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</si>
  <si>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</si>
  <si>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</si>
  <si>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</si>
  <si>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</si>
  <si>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</si>
  <si>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</si>
  <si>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</si>
  <si>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</si>
  <si>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</si>
  <si>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</si>
  <si>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</si>
  <si>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</si>
  <si>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</si>
  <si>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</si>
  <si>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</si>
  <si>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</si>
  <si>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</si>
  <si>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</si>
  <si>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</si>
  <si>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</si>
  <si>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</si>
  <si>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</si>
  <si>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</si>
  <si>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</si>
  <si>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</si>
  <si>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</si>
  <si>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</si>
  <si>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</si>
  <si>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</si>
  <si>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</si>
  <si>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</si>
  <si>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</si>
  <si>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</si>
  <si>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</si>
  <si>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</si>
  <si>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</si>
  <si>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</si>
  <si>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</si>
  <si>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</si>
  <si>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</si>
  <si>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</si>
  <si>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</si>
  <si>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</si>
  <si>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</si>
  <si>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</si>
  <si>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</si>
  <si>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</si>
  <si>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</si>
  <si>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</si>
  <si>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</si>
  <si>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</si>
  <si>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</si>
  <si>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</si>
  <si>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</si>
  <si>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</si>
  <si>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</si>
  <si>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</si>
  <si>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</si>
  <si>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</si>
  <si>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</si>
  <si>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</si>
  <si>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</si>
  <si>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</si>
  <si>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</si>
  <si>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</si>
  <si>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</si>
  <si>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</si>
  <si>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</si>
  <si>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</si>
  <si>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</si>
  <si>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</si>
  <si>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</si>
  <si>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</si>
  <si>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</si>
  <si>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</si>
  <si>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</si>
  <si>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</si>
  <si>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</si>
  <si>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</si>
  <si>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</si>
  <si>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</si>
  <si>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</si>
  <si>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</si>
  <si>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</si>
  <si>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</si>
  <si>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</si>
  <si>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</si>
  <si>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</si>
  <si>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</si>
  <si>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</si>
  <si>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</si>
  <si>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</si>
  <si>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</si>
  <si>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</si>
  <si>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</si>
  <si>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</si>
  <si>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</si>
  <si>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</si>
  <si>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</si>
  <si>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</si>
  <si>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</si>
  <si>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</si>
  <si>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</si>
  <si>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</si>
  <si>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</si>
  <si>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</si>
  <si>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</si>
  <si>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</si>
  <si>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</si>
  <si>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</si>
  <si>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</si>
  <si>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</si>
  <si>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</si>
  <si>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</si>
  <si>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</si>
  <si>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</si>
  <si>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              Giám đốc</t>
  </si>
  <si>
    <t>Trần Thị Huỳnh Hồng                                         Trần Thị Thúy Linh</t>
  </si>
  <si>
    <t xml:space="preserve">              Nguyễn Văn Ngôi</t>
  </si>
  <si>
    <t xml:space="preserve"> Mã
chỉ tiêu</t>
  </si>
  <si>
    <t xml:space="preserve">    CÔNG TY CP SÁCH &amp; TBTH LONG AN</t>
  </si>
  <si>
    <t xml:space="preserve">                Mẫu số B 02-DN</t>
  </si>
  <si>
    <t>Chỉ tiêu</t>
  </si>
  <si>
    <t>Mã 
chỉ tiêu</t>
  </si>
  <si>
    <t>1. Doanh thu bán hàng và cung cấp dịch vụ</t>
  </si>
  <si>
    <t>2. Các khoản giảm trừ doanh thu</t>
  </si>
  <si>
    <t>3. Doanh thu thuần về bán hàng và 
cung cấp dịch vụ (10 = 01 - 02)</t>
  </si>
  <si>
    <t>10</t>
  </si>
  <si>
    <t>4. Giá vốn hàng bán</t>
  </si>
  <si>
    <t>11</t>
  </si>
  <si>
    <t>5. Lợi nhuận gộp về bán hàng và
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</si>
  <si>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</si>
  <si>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</si>
  <si>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</si>
  <si>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</si>
  <si>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</si>
  <si>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</si>
  <si>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</si>
  <si>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</si>
  <si>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</si>
  <si>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</si>
  <si>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</si>
  <si>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
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</si>
  <si>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</si>
  <si>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</si>
  <si>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</si>
  <si>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</si>
  <si>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</si>
  <si>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</si>
  <si>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</si>
  <si>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</si>
  <si>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</si>
  <si>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
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</si>
  <si>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</si>
  <si>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</si>
  <si>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</si>
  <si>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</si>
  <si>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</si>
  <si>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
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</si>
  <si>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</si>
  <si>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</si>
  <si>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</si>
  <si>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</si>
  <si>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</si>
  <si>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</si>
  <si>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</si>
  <si>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5 - Tiền</t>
  </si>
  <si>
    <t>Cộng</t>
  </si>
  <si>
    <t>6 - Đầu tư ngắn hạn</t>
  </si>
  <si>
    <t>7- Các khoản phải thu khác</t>
  </si>
  <si>
    <t>Phải thu về lãi dự thu ngân hàng</t>
  </si>
  <si>
    <t>Hàng hóa</t>
  </si>
  <si>
    <t>Nhà cửa, vật kiến trúc
VNĐ</t>
  </si>
  <si>
    <t>P.tiện vận tải truyền dẫn
VNĐ</t>
  </si>
  <si>
    <t>Thiết bị, dụng cụ quản lý
VNĐ</t>
  </si>
  <si>
    <t>Cộng
VNĐ</t>
  </si>
  <si>
    <t>Nguyên giá</t>
  </si>
  <si>
    <t>Số cuối kỳ</t>
  </si>
  <si>
    <t>Khấu hao</t>
  </si>
  <si>
    <t>Giá trị còn lại</t>
  </si>
  <si>
    <t>Số lượng
(CP)</t>
  </si>
  <si>
    <t>Đầu tư dài hạn khác</t>
  </si>
  <si>
    <t xml:space="preserve">  -Đầu tư cổ phiếu STC</t>
  </si>
  <si>
    <t xml:space="preserve">  -Đầu tư cổ phiếu SGD</t>
  </si>
  <si>
    <t xml:space="preserve"> - Tiền gửi có kỳ hạn</t>
  </si>
  <si>
    <t>Dự phòng giảm giá đầu tư tài chính dài hạn</t>
  </si>
  <si>
    <t xml:space="preserve"> - Dự phòng giảm giá đầu tư cổ phiếu SGD</t>
  </si>
  <si>
    <t xml:space="preserve"> - Dự phòng giảm giá đầu tư cổ phiếu STC</t>
  </si>
  <si>
    <t>Thuế giá trị gia tăng</t>
  </si>
  <si>
    <t>Thuế thu nhập doanh nghiệp</t>
  </si>
  <si>
    <t>Trích trước chi phí kiểm toán</t>
  </si>
  <si>
    <t>Kinh phí công đoàn</t>
  </si>
  <si>
    <t>Các khoản phải trả, phải nộp khác</t>
  </si>
  <si>
    <t>a. Bảng đối chiếu biến động của vốn chủ sở hữu</t>
  </si>
  <si>
    <t xml:space="preserve"> </t>
  </si>
  <si>
    <t>b. Chi tiết vốn đầu tư của chủ sở hữu</t>
  </si>
  <si>
    <t>Vốn góp của tổng Cty ĐT &amp; KD vốn Nhà nước</t>
  </si>
  <si>
    <t>Vốn góp của các đối tượng khác</t>
  </si>
  <si>
    <t>Giá trị cổ phiếu quỹ theo mệnh giá</t>
  </si>
  <si>
    <t>c. Cổ phiếu</t>
  </si>
  <si>
    <t>Số lượng cổ phiếu đã phát hành</t>
  </si>
  <si>
    <t xml:space="preserve"> - Cổ phiếu thường</t>
  </si>
  <si>
    <t xml:space="preserve"> - Cổ phiếu ưu đãi</t>
  </si>
  <si>
    <t>Số lượng cổ phiếu quỹ</t>
  </si>
  <si>
    <t>Số lượng cổ phiếu đang lưu hành</t>
  </si>
  <si>
    <t>Mệnh giá cổ phiếu : 10.000 VNĐ</t>
  </si>
  <si>
    <t>d.  Lợi nhuận sau thuế chưa phân phối</t>
  </si>
  <si>
    <t>Lợi nhuận năm trước chuyển sang</t>
  </si>
  <si>
    <t>Lợi nhuận sau thuế thu nhập doanh nghiệp</t>
  </si>
  <si>
    <t>Các khoản giảm lợi nhuận sau thuế</t>
  </si>
  <si>
    <t xml:space="preserve">  - Trích quỹ đầu tư phát triển</t>
  </si>
  <si>
    <t xml:space="preserve">  - Trích quỹ dự phòng tài chính</t>
  </si>
  <si>
    <t xml:space="preserve">  - Trích quỹ khen thưởng</t>
  </si>
  <si>
    <t xml:space="preserve">  - Trích quỹ phúc lợi</t>
  </si>
  <si>
    <t>Lợi nhuận sau thuế chưa phân phối</t>
  </si>
  <si>
    <t>Tổng doanh thu</t>
  </si>
  <si>
    <t xml:space="preserve">    + Doanh thu thiết bị</t>
  </si>
  <si>
    <t xml:space="preserve">    + Doanh thu sách giáo khoa, sách tham khảo</t>
  </si>
  <si>
    <t xml:space="preserve">    + Doanh thu khác</t>
  </si>
  <si>
    <t>Các khoản giảm trừ doanh thu</t>
  </si>
  <si>
    <t xml:space="preserve">    + Chiết khấu thương mại</t>
  </si>
  <si>
    <t xml:space="preserve">    + Hàng bán bị trả lại</t>
  </si>
  <si>
    <t xml:space="preserve"> - Doanh thu thuần về bán hàng và cung cấp dịch vụ</t>
  </si>
  <si>
    <t>Giá vốn hàng bán</t>
  </si>
  <si>
    <t>Dự phòng giảm giá hàng tồn kho</t>
  </si>
  <si>
    <t>Lãi tiền gửi, tiền cho vay</t>
  </si>
  <si>
    <t>Lãi dự thu các khoản tiền gởi có kỳ hạn</t>
  </si>
  <si>
    <t>Cổ tức, lợi nhuận được chia</t>
  </si>
  <si>
    <t>Lãi chiết khấu thanh toán nhanh</t>
  </si>
  <si>
    <t>Lãi tiền vay</t>
  </si>
  <si>
    <t>Chiết khấu thanh toán, lãi mua hàng trả chậm</t>
  </si>
  <si>
    <t>Thu tiền tài trợ</t>
  </si>
  <si>
    <t>Chi phí khác</t>
  </si>
  <si>
    <t>Tổng lợi nhuận kế toán trước thuế</t>
  </si>
  <si>
    <t>Điều chỉnh các khoản thu nhập chịu thuế</t>
  </si>
  <si>
    <t>Điều chỉnh tăng (chi phí không hợp lý, hợp lệ)</t>
  </si>
  <si>
    <t>Điều chỉnh giảm (cổ tức, lợi nhuận được chia)</t>
  </si>
  <si>
    <t>Tổng thu nhập chịu thuế</t>
  </si>
  <si>
    <t xml:space="preserve">   - Thuế TNDN từ hoạt động kinh doanh chính</t>
  </si>
  <si>
    <t>Chi phí thuế thu nhập doanh nghiệp hiện hành</t>
  </si>
  <si>
    <t>LN sau thuế TNDN</t>
  </si>
  <si>
    <t>Lợi nhuận kế toán sau thuế thu nhập doanh nghiệp</t>
  </si>
  <si>
    <t>Các khoản điều chỉnh tăng hoặc giảm lợi nhuận kế toán</t>
  </si>
  <si>
    <t>Lợi nhuận phân bổ cho Cổ đông sở hữu CP phổ thông</t>
  </si>
  <si>
    <t>Cổ phiếu phổ thông đang lưu hành bình quân trong kỳ</t>
  </si>
  <si>
    <t>Lãi cơ bản trên cổ phiếu</t>
  </si>
  <si>
    <t xml:space="preserve">   Người lập biểu</t>
  </si>
  <si>
    <t xml:space="preserve">     (Ký, họ tên)</t>
  </si>
  <si>
    <t>Trần Thị Huỳnh Hồng</t>
  </si>
  <si>
    <t>Thặng dư
vốn cổ phần</t>
  </si>
  <si>
    <t>Quỹ đầu tư
phát triển</t>
  </si>
  <si>
    <t>Quỹ dự phòng
tài chính</t>
  </si>
  <si>
    <t>LN chưa
phân phối</t>
  </si>
  <si>
    <t>Cổ phiếu
quỹ</t>
  </si>
  <si>
    <t>Vốn đầu tư của
chủ sở hữu</t>
  </si>
  <si>
    <t>Thuế thu nhập cá nhân</t>
  </si>
  <si>
    <t xml:space="preserve">(@) Đây là tiền thuê đất có thời hạn với diện tích là 903,3 m2  tại Thị trấn Tầm Vu, Huyện Châu Thành, </t>
  </si>
  <si>
    <t>Tỉnh Long An thời hạn thuê đến ngày 10/01/2058</t>
  </si>
  <si>
    <t>Thuế suất</t>
  </si>
  <si>
    <t>Chi phí thuê nhà, kho</t>
  </si>
  <si>
    <t>Tiền mặt</t>
  </si>
  <si>
    <t>Tiền gởi ngân hàng</t>
  </si>
  <si>
    <t>Tạm ứng</t>
  </si>
  <si>
    <t>Thế chấp, ký cược, ký quỹ ngắn hạn khác</t>
  </si>
  <si>
    <t xml:space="preserve">   Giá vốn thiết bị</t>
  </si>
  <si>
    <t xml:space="preserve">   Giá vốn sách giáo khoa,tham khảo</t>
  </si>
  <si>
    <t xml:space="preserve">   Giá vốn các hoạt động khác</t>
  </si>
  <si>
    <t>Thu nhập khác</t>
  </si>
  <si>
    <t>BÁO CÁO LƯU CHUYỂN TIỀN TỆ</t>
  </si>
  <si>
    <t>TT</t>
  </si>
  <si>
    <t>Ghi</t>
  </si>
  <si>
    <t>Chú</t>
  </si>
  <si>
    <t>I.</t>
  </si>
  <si>
    <t>Lưu chuyển tiền từ hoạt động kinh doanh</t>
  </si>
  <si>
    <t>Tiền thu từ bán hàng, CC DV và doanh thu khác</t>
  </si>
  <si>
    <t>Tiền chi trả cho người cung cấp HH và DV</t>
  </si>
  <si>
    <t>Tiền chi trả cho người lao động</t>
  </si>
  <si>
    <t>Tiền chi trả lãi vay</t>
  </si>
  <si>
    <t>Tiền chi nộp thuế Thu nhập doanh nghiệp</t>
  </si>
  <si>
    <t>Tiền thu khác từ hoạt động kinh doanh</t>
  </si>
  <si>
    <t>Tiền chi khác cho hoạt động kinh doanh</t>
  </si>
  <si>
    <t>07</t>
  </si>
  <si>
    <t>Lưu chuyển tiền thuần từ hoạt động kinh doanh</t>
  </si>
  <si>
    <t>II.</t>
  </si>
  <si>
    <t>Lưu chuyển tiền từ hoạt động đầu tư</t>
  </si>
  <si>
    <t>Tiền chi để mua sắm XD TSCĐ và các TS DH khác</t>
  </si>
  <si>
    <t>Tiền thu từ TLý, nhượng bán TSCĐ và các TS DH khác</t>
  </si>
  <si>
    <t>Tiền chi cho vay, mua các công cụ nợ của đơn vị khác</t>
  </si>
  <si>
    <t>Tiền thu hồi cho vay, bán lại các CC nợ của đơn vị khác</t>
  </si>
  <si>
    <t>Tiền chi đầu tư góp vốn vào đơn vị khác</t>
  </si>
  <si>
    <t>Tiền thu hồi đầu tư góp vốn vào đơn vị khác</t>
  </si>
  <si>
    <t>26</t>
  </si>
  <si>
    <t>Tiền thu lãi cho vay, cổ tức và lợi nhuận được chia</t>
  </si>
  <si>
    <t>27</t>
  </si>
  <si>
    <t>Lưu chuyển tiền thuần từ hoạt động đầu tư</t>
  </si>
  <si>
    <t>III.</t>
  </si>
  <si>
    <t>Lưu chuyển tiền từ hoạt động tài chính</t>
  </si>
  <si>
    <t>Tiền thu PH cổ phiếu, nhận vốn góp của CSH, thu khác</t>
  </si>
  <si>
    <t>Tiền chi trả VG cho các CSH, mua lại CP của DN đã PH</t>
  </si>
  <si>
    <t>Tiền vay ngắn hạn, dài hạn nhận được</t>
  </si>
  <si>
    <t>Tiền chi trả nợ gốc vay</t>
  </si>
  <si>
    <t>Tiền chi trả nợ thuê tài chính</t>
  </si>
  <si>
    <t>35</t>
  </si>
  <si>
    <t>Cổ tức, lợi nhuận đã trả cho chủ sở hữu</t>
  </si>
  <si>
    <t>36</t>
  </si>
  <si>
    <t>Lưu chuyển tiền thuần từ hoạt động tài chính</t>
  </si>
  <si>
    <t>Lưu chuyển tiền thuần trong kỳ (20+30+40)</t>
  </si>
  <si>
    <t>Ảnh hưởng của thay đổi tỷ giá hối đoái qui đổi ngoại tệ</t>
  </si>
  <si>
    <t xml:space="preserve">                         Giám đốc</t>
  </si>
  <si>
    <t xml:space="preserve">    Người lập biểu                                       Kế toán trưởng</t>
  </si>
  <si>
    <t xml:space="preserve">                 Nguyễn Văn Ngôi</t>
  </si>
  <si>
    <t>CÔNG TY CP SÁCH VÀ THIẾT BỊ TRƯỜNG HỌC LONG AN</t>
  </si>
  <si>
    <t>39 Hai Bà Trưng, Phường 1, Thành phố Tân An, Tỉnh Long An</t>
  </si>
  <si>
    <t>THUYẾT MINH BÁO CÁO TÀI CHÍNH</t>
  </si>
  <si>
    <t>(Các thuyết minh này là bộ phận hợp thành và cần được đọc đồng thời với các Báo cáo tài chính)</t>
  </si>
  <si>
    <t>1.  Đặc điểm hoạt động</t>
  </si>
  <si>
    <t xml:space="preserve">      Công ty Cổ phần Sách và Thiết bị Trường học Long An (sau đây gọi tắt là “Công ty”) được thành lập trên</t>
  </si>
  <si>
    <t xml:space="preserve">      cơ sở cổ phần hóa Công ty Sách và Thiết bị Trường học Long An theo Quyết định số 4834 /QĐ-UB ngày</t>
  </si>
  <si>
    <t xml:space="preserve">      09 tháng 12 năm  2004 của Ủy ban Nhân dân Tỉnh Long An. Công ty  được Sở Kế hoạch và  Đầu tư Tỉnh</t>
  </si>
  <si>
    <t xml:space="preserve">      Long An cấp Giấy chứng  nhận đăng ký  kinh  doanh  số 5003000090 ngày 12 tháng 01 năm 2005. Từ khi </t>
  </si>
  <si>
    <t xml:space="preserve">      Ngành nghề kinh doanh chính</t>
  </si>
  <si>
    <t xml:space="preserve">         · Kinh doanh: hàng hóa và dịch vụ phục vụ cho các nhu cầu văn hóa học tập, vui chơi giải trí lành mạnh</t>
  </si>
  <si>
    <t xml:space="preserve">      Niên độ kế toán bắt đầu từ ngày 1 tháng 1 và kết thúc vào ngày 31 tháng 12 hàng năm.</t>
  </si>
  <si>
    <t xml:space="preserve">      Báo cáo tài chính và các nghiệp vụ kế toán được lập và ghi sổ bằng Đồng Việt Nam (VND).</t>
  </si>
  <si>
    <t xml:space="preserve">      Công ty áp dụng Chế độ kế toán Việt Nam, ban hành theo Quyết định số 15/2006/QĐ-BTC ngày </t>
  </si>
  <si>
    <t xml:space="preserve">      20/03/2006; các quy định sửa đổi, bổ sung có liên quan và Hệ thống Chuẩn mực Kế toán Việt Nam do Bộ</t>
  </si>
  <si>
    <t xml:space="preserve">      Tài chính ban hành.</t>
  </si>
  <si>
    <t xml:space="preserve">      Hình thức kế toán: Chứng từ ghi sổ.</t>
  </si>
  <si>
    <t>4.  Tóm tắt các chính sách kế toán chủ yếu</t>
  </si>
  <si>
    <t xml:space="preserve">       Tiền bao gồm: Tiền mặt, tiền gửi ngân hàng và tiền đang chuyển.</t>
  </si>
  <si>
    <t xml:space="preserve">        Các khoản tương đương tiền là các khoản đầu tư ngắn hạn có thời hạn thu hồi hoặc đáo hạn không quá </t>
  </si>
  <si>
    <t xml:space="preserve">        3 tháng kể từ ngày mua, có khả  năng chuyển đổi dễ dàng  thành  một  lượng  tiền xác định và không có </t>
  </si>
  <si>
    <t xml:space="preserve">        nhiều rủi ro trong chuyển đổi thành tiền.</t>
  </si>
  <si>
    <t xml:space="preserve">         Các  khoản phải  thu được trình  bày trên báo cáo tài  chính theo giá trị ghi sổ các khoản  phải thu khách </t>
  </si>
  <si>
    <t xml:space="preserve">         hàng và phải thu khác.</t>
  </si>
  <si>
    <t xml:space="preserve">         Dự phòng nợ phải thu khó đòi thể hiện phần giá trị dự kiến bị tổn thất do các khoản phải thu không được</t>
  </si>
  <si>
    <t xml:space="preserve">         khách hàng thanh toán phát sinh đối với số dư các khoản phải thu tại thời điểm kết  thúc niên độ kế toán</t>
  </si>
  <si>
    <t xml:space="preserve">         Việc trích  lập dự  phòng thực  hiện theo hướng dẫn tại Thông  tư số 228/2009/TT-BTC ngày 07/12/2009</t>
  </si>
  <si>
    <t xml:space="preserve">         của Bộ Tài chính.</t>
  </si>
  <si>
    <t xml:space="preserve">         Hàng tồn kho được ghi nhận theo giá thấp hơn giữa giá  gốc và giá trị thuần có thể  thực hiện được. Giá </t>
  </si>
  <si>
    <t xml:space="preserve">         gốc hàng tồn kho bao gồm chi phí mua, chi phí chế biến và các chi phí liên quan  trực tiếp khác phát sinh</t>
  </si>
  <si>
    <t xml:space="preserve">         để có được hàng tồn kho ở địa điểm và trạng thái hiện tại. Giá trị thuần có thể  thực hiện là giá  bán ước</t>
  </si>
  <si>
    <t xml:space="preserve">         tính  trừ đi chi phí ước tính  để hoàn  thành hàng tồn  kho và chi phí  ước tính cần  thiết cho việc tiêu thụ</t>
  </si>
  <si>
    <t xml:space="preserve">         chúng. </t>
  </si>
  <si>
    <t xml:space="preserve">         Giá gốc hàng tồn kho được tính theo phương pháp bình quân gia quyền và được hạch toán  theo phương </t>
  </si>
  <si>
    <t xml:space="preserve">         pháp kê khai thường xuyên.</t>
  </si>
  <si>
    <t xml:space="preserve">         Dự phòng  giảm giá hàng tồn kho được trích lập khi giá trị thuần có thể thực hiện được của hàng tồn kho</t>
  </si>
  <si>
    <t xml:space="preserve">         nhỏ hơn giá gốc. Việc trích  lập dự  phòng  thực hiện theo hướng dẫn  tại Thông tư số 228/2009/TT-BTC</t>
  </si>
  <si>
    <t xml:space="preserve">         ngày 07/12/2009 của Bộ Tài chính.</t>
  </si>
  <si>
    <t xml:space="preserve">         Các khoản đầu tư vào công ty con, công  ty liên  kết, công ty liên  doanh và các khoản  đầu tư  tài chính</t>
  </si>
  <si>
    <t xml:space="preserve">         khác được ghi nhận theo giá gốc. Việc trích lập dự phòng thực hiện theo Thông tư số 228/2009/TT-BTC</t>
  </si>
  <si>
    <t xml:space="preserve">      Nguyên giá</t>
  </si>
  <si>
    <t xml:space="preserve">      Tài sản cố định hữu hình được phản ánh theo nguyên giá trừ đi khấu hao lũy kế.</t>
  </si>
  <si>
    <t xml:space="preserve">      Nguyên giá bao gồm giá mua và toàn bộ các chi phí mà Công ty bỏ ra để có được tài sản cố định tính đến</t>
  </si>
  <si>
    <t xml:space="preserve">      thời điểm đưa tài sản cố định đó vào trạng thái  sẵn sàng sử dụng. Các chi  phí phát  sinh sau ghi nhận ban</t>
  </si>
  <si>
    <t xml:space="preserve">      đầu chỉ được ghi tăng  nguyên  giá tài  sản cố định  nếu các chi phí này chắc chắn làm  tăng  lợi ích kinh tế</t>
  </si>
  <si>
    <t xml:space="preserve">      trong tương lai do sử dụng tài sản đó. Các chi phí không  thỏa  mãn điều  kiện trên được ghi nhận là chi phí</t>
  </si>
  <si>
    <t xml:space="preserve">      trong kỳ.</t>
  </si>
  <si>
    <t xml:space="preserve">      Khấu hao</t>
  </si>
  <si>
    <t xml:space="preserve">      Khấu hao được tính theo phương pháp đường thẳng dựa trên thời gian hữu dụng ước tính của tài sản. </t>
  </si>
  <si>
    <t>Loại tài sản</t>
  </si>
  <si>
    <t>Thời gian khấu hao (năm)</t>
  </si>
  <si>
    <t>Nhà cửa, vật kiến trúc</t>
  </si>
  <si>
    <t>Phương tiện vận tải</t>
  </si>
  <si>
    <t>Thiết bị dụng cụ quản lý</t>
  </si>
  <si>
    <t xml:space="preserve">      Quyền sử dụng đất</t>
  </si>
  <si>
    <t xml:space="preserve">      Quyền sử dụng đất không có thời hạn thì không thực hiện khấu hao.</t>
  </si>
  <si>
    <t xml:space="preserve">      Chi phí trả trước dài hạn phản ánh các chi phí thực tế  đã phát  sinh nhưng có liên  quan đến kết  quả hoạt </t>
  </si>
  <si>
    <t xml:space="preserve">      động sản xuất kinh doanh của nhiều niên độ kế toán. Chi phí trả trước dài hạn được phân bổ trong khoảng</t>
  </si>
  <si>
    <t xml:space="preserve">      thời gian mà lợi ích kinh tế được dự kiến tạo ra.</t>
  </si>
  <si>
    <t xml:space="preserve">      Các khoản phải trả và chi phí trích trước được ghi nhận cho số  tiền phải trả trong  tương lai  liên quan đến</t>
  </si>
  <si>
    <t xml:space="preserve">      hàng hóa và dịch vụ đã nhận được không phụ thuộc vào việc Công ty đã nhận được hóa đơn của nhà cung</t>
  </si>
  <si>
    <t xml:space="preserve">      cấp hay chưa.</t>
  </si>
  <si>
    <t xml:space="preserve">      Chi phí đi vay trong giai đoạn đầu tư xây dựng các công trình xây dựng cơ bản dở dang  được tính vào giá</t>
  </si>
  <si>
    <t xml:space="preserve">      trị của tài sản đó. Khi công trình hoàn thành thì chi phí đi vay được tính vào chi phí tài chính trong kỳ.</t>
  </si>
  <si>
    <t xml:space="preserve">      Tất cả các chi phí đi vay khác được ghi nhận vào chi phí tài chính trong kỳ khi phát sinh.</t>
  </si>
  <si>
    <t xml:space="preserve">   ·   Doanh thu bán  hàng và cung cấp dịch vụ được ghi nhận khi có khả năng thu  được các lợi ích  kinh tế và</t>
  </si>
  <si>
    <t xml:space="preserve">        thể xác định được một cách chắc chắn, đồng thời thỏa mãn điều kiện sau:</t>
  </si>
  <si>
    <t xml:space="preserve">      - Doanh  thu bán hàng  được ghi nhận khi những  rủi ro đáng  kể và quyền  sở hữu  về sản  phẩm đã được</t>
  </si>
  <si>
    <t xml:space="preserve">        chuyển giao cho người mua và không còn khả năng đáng  kể nào làm thay đổi quyết  định của hai bên về</t>
  </si>
  <si>
    <t xml:space="preserve">        giá bán hoặc khả năng trả lại hàng.</t>
  </si>
  <si>
    <t xml:space="preserve">      - Doanh  thu cung cấp dịch vụ được ghi  nhận  khi đã  hoàn thành dịch vụ. Trường  hợp dịch vụ được thực</t>
  </si>
  <si>
    <t xml:space="preserve">        hiện trong  nhiều kỳ kế  toán thì  việc xác định doanh  thu trong  từng kỳ được thực hiện căn cứ vào tỷ lệ</t>
  </si>
  <si>
    <t xml:space="preserve">        hoàn thành dịch vụ tại ngày kết thúc kỳ kế toán.</t>
  </si>
  <si>
    <t xml:space="preserve">   ·  Doanh thu hoạt động tài chính được ghi nhận khi doanh thu được xác định tương đối chắc chắn và có khả</t>
  </si>
  <si>
    <t xml:space="preserve">       năng thu được lợi ích kinh tế từ giao dịch đó.</t>
  </si>
  <si>
    <t xml:space="preserve">      - Tiền lãi được ghi nhận trên cơ sở thời gian và lãi suất thực tế.</t>
  </si>
  <si>
    <t xml:space="preserve">      - Cổ  tức và lợi  nhuận  được chia  được ghi nhận  khi Công ty được quyền  nhận cổ tức hoặc được quyền</t>
  </si>
  <si>
    <t xml:space="preserve">       nhận lợi nhuận từ việc góp vốn.</t>
  </si>
  <si>
    <t xml:space="preserve">      Chi phí  thuế thu  nhập doanh nghiệp  trong kỳ bao gồm  thuế thu nhập hiện hành và thuế thu nhập hoãn lại</t>
  </si>
  <si>
    <t xml:space="preserve">      Thuế thu nhập hiện  hành là khoản  thuế được tính dựa  trên thu nhập chịu thuế  trong kỳ với  thuế  suất có </t>
  </si>
  <si>
    <t xml:space="preserve">      hiệu  lực tại ngày  kết thúc kỳ  kế toán. Thu  nhập chịu  thuế chênh lệch so với lợi nhuận kế toán là do điều </t>
  </si>
  <si>
    <t xml:space="preserve">      chỉnh các khoản chênh lệch tạm thời giữa thuế và kế toán cũng như điều chỉnh các khoản  thu nhập và chi</t>
  </si>
  <si>
    <t xml:space="preserve">      phí không phải chịu thuế hay không được khấu trừ.</t>
  </si>
  <si>
    <t xml:space="preserve">      Thuế thu nhập hoãn lại được xác định cho các khoản chênh lệch tạm thời tại ngày kết thúc kỳ kế toán giữa</t>
  </si>
  <si>
    <t xml:space="preserve">      cơ sở tính thuế thu nhập của các tài  sản và nợ phải trả và  giá trị ghi sổ của  chúng cho mục  đích báo cáo</t>
  </si>
  <si>
    <t xml:space="preserve">      tài chính. Thuế thu nhập hoãn lại phải trả được ghi nhận cho tất cả các khoản chênh lệch tạm thời. Tài sản</t>
  </si>
  <si>
    <t xml:space="preserve">      thuế thu nhập hoãn lại chỉ được ghi nhận khi chắc chắn trong tương lai sẽ có lợi nhuận tính thuế để sử dụng</t>
  </si>
  <si>
    <t xml:space="preserve">      những chênh lệch tạm thời được khấu trừ này. Giá trị của thuế thu  nhập hoãn lại được tính  theo thuế suất</t>
  </si>
  <si>
    <t xml:space="preserve">      dự tính sẽ áp dụng cho năm tài sản được thu hồi  hay nợ phải  trả được thanh  toán dựa trên các mức thuế</t>
  </si>
  <si>
    <t xml:space="preserve">      Giá trị ghi sổ của tài sản thuế thu nhập doanh nghiệp hoãn lại phải được xem  xét lại vào  ngày kết  thúc kỳ</t>
  </si>
  <si>
    <t xml:space="preserve">      kế toán và phải giảm giá trị ghi sổ của tài sản thuế thu  nhập hoãn  lại  đến mức  đảm bảo chắc chắn có đủ</t>
  </si>
  <si>
    <t xml:space="preserve">      lợi nhuận tính thuế cho phép lợi ích của một phần hoặc toàn bộ tài sản thuế thu nhập hoãn lại được sử dụng</t>
  </si>
  <si>
    <t xml:space="preserve">               - Văn phòng phẩm, ấn phẩm: áp dụng mức thuế suất 10%</t>
  </si>
  <si>
    <t xml:space="preserve">    Mua sắm trong kỳ</t>
  </si>
  <si>
    <t xml:space="preserve">    Giảm trong kỳ</t>
  </si>
  <si>
    <t xml:space="preserve">    Khấu hao trong kỳ</t>
  </si>
  <si>
    <t>Chi phí tài chính khác</t>
  </si>
  <si>
    <t>Chi phí công cụ, dụng cụ chờ phân bổ</t>
  </si>
  <si>
    <t>Chi phí công cụ dụng cụ chờ phân bổ</t>
  </si>
  <si>
    <t>Tiền và tương đương tiền đầu kỳ</t>
  </si>
  <si>
    <t>Tiền và tương đương tiền cuối kỳ</t>
  </si>
  <si>
    <t>a.  Thông tin về các bên liên quan</t>
  </si>
  <si>
    <t>b.  Những giao dịch trọng yếu với các bên liên quan</t>
  </si>
  <si>
    <t>Chi phí nhân công</t>
  </si>
  <si>
    <t>Chi phí khấu hao tài sản cố định</t>
  </si>
  <si>
    <t>Chi phí dịch vụ mua ngoài</t>
  </si>
  <si>
    <t>Chi phí khác bằng tiền</t>
  </si>
  <si>
    <t xml:space="preserve">                Mẫu số B 03-DN</t>
  </si>
  <si>
    <t>33</t>
  </si>
  <si>
    <t>34</t>
  </si>
  <si>
    <t>Giám đốc</t>
  </si>
  <si>
    <t>Số đầu kỳ</t>
  </si>
  <si>
    <t>5-8</t>
  </si>
  <si>
    <t xml:space="preserve">    Người lập biểu                                                       Kế toán trưởng</t>
  </si>
  <si>
    <t>Nguyễn Văn Ngôi</t>
  </si>
  <si>
    <t xml:space="preserve">    Người lập biểu                                        Kế toán trưởng</t>
  </si>
  <si>
    <t>Trần Thị Huỳnh Hồng                            Trần Thị Thúy Linh</t>
  </si>
  <si>
    <t>Tài sản thiếu chờ xử lý</t>
  </si>
  <si>
    <t>Chi phí thuê đất trả trước (@)</t>
  </si>
  <si>
    <t>Quý 1/2013</t>
  </si>
  <si>
    <t>Quý 2/2013</t>
  </si>
  <si>
    <t>Quý 3/2013</t>
  </si>
  <si>
    <t>Quý 4/2013</t>
  </si>
  <si>
    <t>Chi phí thanh lý sách hỏng</t>
  </si>
  <si>
    <t>8- Dự phòng nợ phải thu ngắn hạn khó đòi</t>
  </si>
  <si>
    <t>Ban quản lý Dự án Tân Hưng</t>
  </si>
  <si>
    <t>Huỳnh Thị Thu Thủy</t>
  </si>
  <si>
    <t xml:space="preserve">  - Thuế TNDN được miễn giảm bổ sung quỹ đầu tư phát triển</t>
  </si>
  <si>
    <t xml:space="preserve">  - Chia cổ tức</t>
  </si>
  <si>
    <t>9 - Hàng tồn kho</t>
  </si>
  <si>
    <t>10 - Chi phí trả trước ngắn hạn</t>
  </si>
  <si>
    <t>a.  Quản lý rủi ro vốn</t>
  </si>
  <si>
    <t>b. Quản lý rủi ro tài chính</t>
  </si>
  <si>
    <t xml:space="preserve">      Thông qua công tác quản trị nguồn vốn, Công ty xem xét, quyết định duy trì số dư nguồn vốn và nợ</t>
  </si>
  <si>
    <t xml:space="preserve">       phải trả thích hợp trong từng thời kỳ để vừa đảm bảo hoạt động liên tục vừa tối đa hóa lợi ích của các</t>
  </si>
  <si>
    <t xml:space="preserve">      Rủi ro tài chính bao gồm rủi ro thị trường (bao gồm rủi ro lãi suất, rủi ro về giá hàng hóa), rủi ro tín dụng</t>
  </si>
  <si>
    <t xml:space="preserve">      và rủi ro thanh khoản</t>
  </si>
  <si>
    <t xml:space="preserve">       cổ đông.</t>
  </si>
  <si>
    <t xml:space="preserve">       Công ty đã ước tính ảnh hưởng của chi phí lãi vay đến kết quả kinh doanh từng thời kỳ cũng như phân</t>
  </si>
  <si>
    <t xml:space="preserve">       động thương mại, do đó sẽ chịu sự rủi ro từ việc thay đổi giá bán của hàng hóa mua vào.  Để quản lý </t>
  </si>
  <si>
    <t xml:space="preserve">       phận này chịu rủi ro và thu được lợi ích kinh tế khác với các bộ phận khác.</t>
  </si>
  <si>
    <t xml:space="preserve">       Khách hàng chủ yếu của Công ty là các cơ sở giáo dục, cửa hàng, đại lý kinh doanh sách và thiết bị</t>
  </si>
  <si>
    <t>Dự phòng giảm giá các khoản đầu tư tài chính dài hạn</t>
  </si>
  <si>
    <t>Chiết khấu thanh toán nhanh</t>
  </si>
  <si>
    <t>Hòa nhập dự phòng nợ phải thu khó đòi</t>
  </si>
  <si>
    <t>Các khoản phải thu khác</t>
  </si>
  <si>
    <t xml:space="preserve">   - Thu nhập từ hoạt động kinh doanh được ưu đãi</t>
  </si>
  <si>
    <t xml:space="preserve">   - Thu nhập từ hoạt động không được ưu đãi</t>
  </si>
  <si>
    <t xml:space="preserve">   - Hoạt động kkông được ưu đãi (thuế suất 25%)</t>
  </si>
  <si>
    <t>Năm 2013
VNĐ</t>
  </si>
  <si>
    <t>31/12/2013
VND</t>
  </si>
  <si>
    <t xml:space="preserve">   - Thuế TNDN giảm 30% theo TT140 ngày 21/8/2012-BTC</t>
  </si>
  <si>
    <t>SD thời điểm
31/12/2013</t>
  </si>
  <si>
    <t>Trường MN TT Ánh Dương</t>
  </si>
  <si>
    <t>Cty TNHH Yamato</t>
  </si>
  <si>
    <t>31/12/2013
VNĐ</t>
  </si>
  <si>
    <t>Thuế nhà đất,tiền thuê đất</t>
  </si>
  <si>
    <t>Xử lý tiền lẻ, nợ khách hàng không đòi</t>
  </si>
  <si>
    <t xml:space="preserve">   - Hoạt động kinh doanh được ưu đãi (thuế suất 10%)bổ sung</t>
  </si>
  <si>
    <t>Quý 4/2014</t>
  </si>
  <si>
    <t>Quý 3/2014</t>
  </si>
  <si>
    <t>Quý 2/2014</t>
  </si>
  <si>
    <t>Quý 1/2014</t>
  </si>
  <si>
    <t>Lũy kế 
Năm 2013</t>
  </si>
  <si>
    <t>Lũy kế
Năm 2014</t>
  </si>
  <si>
    <t>Năm 2014
VNĐ</t>
  </si>
  <si>
    <t xml:space="preserve">      thành lập đến nay Công ty đã 19 lần  điều chỉnh Giấy chứng  nhận  đăng ký  kinh  doanh và lần điều chỉnh </t>
  </si>
  <si>
    <t xml:space="preserve">      gần nhất vào ngày 10 tháng 12 năm 2013 với mã số doanh nghiệp là 1100105921. Công ty  là đơn vị  hạch </t>
  </si>
  <si>
    <t xml:space="preserve">         ngày 07/12/2009 và Thông tư số 89/2013/TT-BTC ngày 28/06/2013 của Bộ Tài chính.</t>
  </si>
  <si>
    <t xml:space="preserve">      Mức khấu hao phù hợp với Thông tư số 203/2009/TT-BTC ngày 20 tháng 10 năm 2009 và Thông tư </t>
  </si>
  <si>
    <t xml:space="preserve">       số 45/TT-BTC ngày 25 tháng 04 năm 2013 của Bộ Tài chính.</t>
  </si>
  <si>
    <t>7-10</t>
  </si>
  <si>
    <t xml:space="preserve">       TSCĐ vô hình là quyền sử dụng đất bao gồm:</t>
  </si>
  <si>
    <t xml:space="preserve">     + Trần Hữu Thoại</t>
  </si>
  <si>
    <t xml:space="preserve">     + Lê Công Thành</t>
  </si>
  <si>
    <t xml:space="preserve">     + Phải thu khác</t>
  </si>
  <si>
    <t>Trường TH TT Cần Giuộc</t>
  </si>
  <si>
    <t>Trường THCS Hựu Thạnh</t>
  </si>
  <si>
    <t>Trường THCS Mỹ Quý Đông</t>
  </si>
  <si>
    <t>Phân phối lợi nhuận năm nay</t>
  </si>
  <si>
    <t xml:space="preserve">  - Tạm trích quỹ khen thưởng</t>
  </si>
  <si>
    <t>Phân phối lợi nhuận</t>
  </si>
  <si>
    <t>SD thời điểm
1/1/2013</t>
  </si>
  <si>
    <t>SD thời điểm
01/01/2014</t>
  </si>
  <si>
    <t>Tài sản thừa chờ xử lý</t>
  </si>
  <si>
    <t xml:space="preserve">  - Tạm trích quỹ phúc lợi</t>
  </si>
  <si>
    <t>11 - Thuế và các khoản phải thu của nhà nước</t>
  </si>
  <si>
    <t>12 - Tài sản ngắn hạn khác</t>
  </si>
  <si>
    <t>13 - Tài sản cố định hữu hình</t>
  </si>
  <si>
    <t>14- Các khoản đầu tư tài chính dài hạn</t>
  </si>
  <si>
    <t>15- Chi phí trả trước dài hạn</t>
  </si>
  <si>
    <t>16- Thuế và các khoản phải nộp nhà nước</t>
  </si>
  <si>
    <t>17- Chi phí phải trả</t>
  </si>
  <si>
    <t>18- Các khoản phải trả, phải nộp ngắn hạn khác</t>
  </si>
  <si>
    <t>19- Vốn chủ sở hữu</t>
  </si>
  <si>
    <t>20 - Doanh thu bán hàng và cung cấp dịch vụ</t>
  </si>
  <si>
    <t>21 - Giá vốn hàng bán</t>
  </si>
  <si>
    <t>22 - Doanh thu hoạt động tài chính</t>
  </si>
  <si>
    <t>23 - Chi phí hoạt động tài chính</t>
  </si>
  <si>
    <t>24 - Thu nhập khác</t>
  </si>
  <si>
    <t>25 - Chi phí khác</t>
  </si>
  <si>
    <t>26 - Chi phí thuế Thu nhập doanh nghiệp hiện hành và lợi nhuận sau thuế</t>
  </si>
  <si>
    <t>27 - Lãi cơ bản trên cổ phiếu</t>
  </si>
  <si>
    <t>28 - Nghiệp vụ và số dư các bên liên quan</t>
  </si>
  <si>
    <t>29 - Chi phí sản xuất kinh doanh theo yếu tố</t>
  </si>
  <si>
    <t>30 - Công cụ tài chính</t>
  </si>
  <si>
    <t>31. Báo cáo bộ phận</t>
  </si>
  <si>
    <r>
      <t>32.  Các bên liên quan:</t>
    </r>
    <r>
      <rPr>
        <sz val="12"/>
        <rFont val="Times New Roman"/>
        <family val="1"/>
      </rPr>
      <t xml:space="preserve">  Các giao dịch trọng yếu với các bên liên quan phát sinh trong năm</t>
    </r>
  </si>
  <si>
    <t>Phạt vi phạm hành chính về thuế</t>
  </si>
  <si>
    <t>Thuế GTGT</t>
  </si>
  <si>
    <t xml:space="preserve">         ·  Phát hành sách giáo khoa và các loại sách;</t>
  </si>
  <si>
    <t xml:space="preserve">           dụng cụ thể dục thể thao, văn hóa phẩm, văn phòng phẩm;</t>
  </si>
  <si>
    <t xml:space="preserve">         ·  Mua bán nón bảo hiểm;</t>
  </si>
  <si>
    <t xml:space="preserve">         ·   Sản xuất, kinh doanh: thiết bị giáo dục, kỹ thuật, tin học, băng đĩa;</t>
  </si>
  <si>
    <t xml:space="preserve">         ·  In ấn các loại sách, ấn phẩm, ấn chỉ, các tài liệu phục vụ cho ngành giáo dục và đại chúng;</t>
  </si>
  <si>
    <t xml:space="preserve">         ·  Mua bán hàng tiêu dùng;</t>
  </si>
  <si>
    <t xml:space="preserve">         ·  Tổ chức hướng dẫn sử dụng, bồi dưỡng nghiệp vụ thư viện và thiết bị trường học.</t>
  </si>
  <si>
    <t>2.  Niên độ kế toán, đơn vị tiền tệ sử dụng trong kế toán</t>
  </si>
  <si>
    <t>3.  Chuẩn mực và chế độ kế toán áp dụng</t>
  </si>
  <si>
    <t>4.1 Tiền và các khoản tương đương tiền</t>
  </si>
  <si>
    <r>
      <t xml:space="preserve">4.2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Các khoản phải thu</t>
    </r>
  </si>
  <si>
    <t>4.3 Hàng tồn kho</t>
  </si>
  <si>
    <t>4.4 Các khoản đầu tư tài chính</t>
  </si>
  <si>
    <t>4.6 Tài sản cố định vô hình</t>
  </si>
  <si>
    <r>
      <t>4.7</t>
    </r>
    <r>
      <rPr>
        <i/>
        <sz val="12"/>
        <rFont val="Times New Roman"/>
        <family val="1"/>
      </rPr>
      <t xml:space="preserve">  </t>
    </r>
    <r>
      <rPr>
        <b/>
        <i/>
        <sz val="12"/>
        <rFont val="Times New Roman"/>
        <family val="1"/>
      </rPr>
      <t>Chi phí trả trước dài hạn</t>
    </r>
  </si>
  <si>
    <t>4.9 Chi phí vay</t>
  </si>
  <si>
    <t>4.10 Phân phối lợi nhuận thuần</t>
  </si>
  <si>
    <t>4.11 Ghi nhận doanh thu</t>
  </si>
  <si>
    <t>4.12  Thuế thu nhập doanh nghiệp</t>
  </si>
  <si>
    <t xml:space="preserve">      ·      Thuế Thu nhập doanh nghiệp: Áp dụng mức thuế suất thuế Thu nhập doanh nghiệp thuế suất 22%</t>
  </si>
  <si>
    <t xml:space="preserve">      ·      Thuế Giá trị gia tăng: </t>
  </si>
  <si>
    <t xml:space="preserve">      ·       Các loại Thuế khác và Lệ phí nộp theo quy định hiện hành.</t>
  </si>
  <si>
    <t xml:space="preserve">          Quý 3 năm 2014</t>
  </si>
  <si>
    <t>30/09/2014
VNĐ</t>
  </si>
  <si>
    <t xml:space="preserve">       Long An, ngày  17  tháng  10  năm 2014</t>
  </si>
  <si>
    <t>DN - BÁO CÁO KẾT QUẢ KINH DOANH - QUÝ 3</t>
  </si>
  <si>
    <t>Long An, ngày 17 tháng 10 năm 2014</t>
  </si>
  <si>
    <t>Long An, ngày  17  tháng  10  năm 2014</t>
  </si>
  <si>
    <t>Cho năm tài chính kết thúc ngày 30/09/2014</t>
  </si>
  <si>
    <t>30/09/2014
VND</t>
  </si>
  <si>
    <t>Quý 3/2014
VND</t>
  </si>
  <si>
    <t>Quý 3/2013
VND</t>
  </si>
  <si>
    <t>10%-25%</t>
  </si>
  <si>
    <t>Trường THCS Long Trạch</t>
  </si>
  <si>
    <t>Trường THCS Mỹ Lệ</t>
  </si>
  <si>
    <t>Bảo hiểm xã hội</t>
  </si>
  <si>
    <t xml:space="preserve">         - Tổng công ty Đầu tư và kinh doanh vốn nhà nước</t>
  </si>
  <si>
    <t xml:space="preserve">   Hội đồng quản trị và Ban kiểm soát,thư ký</t>
  </si>
  <si>
    <t xml:space="preserve">   Bam Giám đốc</t>
  </si>
  <si>
    <t>Tiền gởi ngân hàng có kỳ hạn</t>
  </si>
  <si>
    <t xml:space="preserve">         - Phải trả khác (thù lao HĐQT + thư ký)</t>
  </si>
  <si>
    <t>SD thời điểm
30/09/2014</t>
  </si>
  <si>
    <t xml:space="preserve">        Quý 3 năm 2014</t>
  </si>
  <si>
    <t>33. Giải trình lợi nhuận sau thuế Quý 3/2014 tăng so với Quý 3/2013 là do:</t>
  </si>
  <si>
    <t xml:space="preserve">          Lợi nhuận sau thuế Quý 3/2014 tăng 48,27% so với Quý 3/2013 nguyên nhân chủ yếu là do:</t>
  </si>
  <si>
    <t>Diễn giải</t>
  </si>
  <si>
    <t>Giải trình</t>
  </si>
  <si>
    <t>22%</t>
  </si>
  <si>
    <t>25%</t>
  </si>
  <si>
    <t>Thuế suất thuế TNDN giảm</t>
  </si>
  <si>
    <t>Tăng 33% chủ yếu tăng về mặt hàng sách giáo khoa và</t>
  </si>
  <si>
    <t>dụng cụ học sinh:</t>
  </si>
  <si>
    <t xml:space="preserve">                     Tân An, ngày  17  tháng  10  năm 2014</t>
  </si>
  <si>
    <t xml:space="preserve">                     Giám Đốc</t>
  </si>
  <si>
    <t xml:space="preserve">                   (Ký, họ tên)</t>
  </si>
  <si>
    <t xml:space="preserve">             Nguyễn Văn Ngôi</t>
  </si>
  <si>
    <t xml:space="preserve">                          Kế toán trưởng</t>
  </si>
  <si>
    <t xml:space="preserve">                           (Ký, họ tên)</t>
  </si>
  <si>
    <t xml:space="preserve">                      Trần Thị Thúy Linh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</si>
</sst>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_);_(* \(#.##0\);_(* &quot;-&quot;_);_(@_)"/>
  </numFmts>
  <fonts count="45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9" fontId="9" fillId="0" borderId="14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wrapText="1"/>
    </xf>
    <xf numFmtId="169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9" fontId="15" fillId="0" borderId="1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169" fontId="13" fillId="0" borderId="11" xfId="0" applyNumberFormat="1" applyFont="1" applyBorder="1" applyAlignment="1">
      <alignment/>
    </xf>
    <xf numFmtId="169" fontId="13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3" fillId="0" borderId="11" xfId="0" applyNumberFormat="1" applyFont="1" applyFill="1" applyBorder="1" applyAlignment="1">
      <alignment/>
    </xf>
    <xf numFmtId="169" fontId="12" fillId="0" borderId="0" xfId="0" applyNumberFormat="1" applyFont="1" applyFill="1" applyAlignment="1">
      <alignment/>
    </xf>
    <xf numFmtId="169" fontId="16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 quotePrefix="1">
      <alignment/>
    </xf>
    <xf numFmtId="3" fontId="8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69" fontId="16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6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169" fontId="8" fillId="0" borderId="14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43" fillId="0" borderId="0" xfId="0" applyFont="1" applyAlignment="1">
      <alignment/>
    </xf>
    <xf numFmtId="17" fontId="1" fillId="0" borderId="0" xfId="0" applyNumberFormat="1" applyFont="1" applyAlignment="1">
      <alignment horizontal="center" vertical="top" wrapText="1"/>
    </xf>
    <xf numFmtId="17" fontId="1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 vertical="top" wrapText="1"/>
    </xf>
    <xf numFmtId="16" fontId="1" fillId="0" borderId="0" xfId="0" applyNumberFormat="1" applyFont="1" applyAlignment="1" quotePrefix="1">
      <alignment horizontal="center" vertical="top" wrapText="1"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3" fontId="4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69" fontId="8" fillId="0" borderId="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/>
    </xf>
    <xf numFmtId="3" fontId="1" fillId="0" borderId="19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55">
      <selection activeCell="A70" sqref="A70"/>
    </sheetView>
  </sheetViews>
  <sheetFormatPr defaultColWidth="9.140625" defaultRowHeight="12.75"/>
  <cols>
    <col min="1" max="1" width="47.8515625" style="2" customWidth="1"/>
    <col min="2" max="2" width="7.7109375" style="2" customWidth="1"/>
    <col min="3" max="3" width="7.57421875" style="2" customWidth="1"/>
    <col min="4" max="4" width="17.7109375" style="2" customWidth="1"/>
    <col min="5" max="5" width="0.2890625" style="28" customWidth="1"/>
    <col min="6" max="6" width="18.57421875" style="2" customWidth="1"/>
    <col min="7" max="16384" width="9.140625" style="2" customWidth="1"/>
  </cols>
  <sheetData>
    <row r="1" spans="1:6" ht="21.75" customHeight="1">
      <c r="A1" s="1" t="s">
        <v>78</v>
      </c>
      <c r="B1" s="1"/>
      <c r="C1" s="1"/>
      <c r="D1" s="9" t="s">
        <v>79</v>
      </c>
      <c r="E1" s="22"/>
      <c r="F1" s="1"/>
    </row>
    <row r="2" spans="1:6" ht="21.75" customHeight="1">
      <c r="A2" s="1" t="s">
        <v>80</v>
      </c>
      <c r="B2" s="1"/>
      <c r="C2" s="1"/>
      <c r="D2" s="4" t="s">
        <v>716</v>
      </c>
      <c r="E2" s="23"/>
      <c r="F2" s="1"/>
    </row>
    <row r="3" spans="1:6" ht="21.75" customHeight="1">
      <c r="A3" s="1" t="s">
        <v>81</v>
      </c>
      <c r="B3" s="1"/>
      <c r="C3" s="1"/>
      <c r="D3" s="1"/>
      <c r="E3" s="24"/>
      <c r="F3" s="1"/>
    </row>
    <row r="4" spans="1:6" ht="15.75">
      <c r="A4" s="1"/>
      <c r="B4" s="1"/>
      <c r="C4" s="1"/>
      <c r="D4" s="1"/>
      <c r="E4" s="24"/>
      <c r="F4" s="1"/>
    </row>
    <row r="5" spans="1:6" ht="21.75" customHeight="1">
      <c r="A5" s="1"/>
      <c r="B5" s="1"/>
      <c r="C5" s="1"/>
      <c r="D5" s="4" t="s">
        <v>82</v>
      </c>
      <c r="E5" s="23"/>
      <c r="F5" s="1"/>
    </row>
    <row r="6" spans="1:6" ht="21.75" customHeight="1">
      <c r="A6" s="5" t="s">
        <v>83</v>
      </c>
      <c r="B6" s="1"/>
      <c r="C6" s="1"/>
      <c r="D6" s="1" t="s">
        <v>84</v>
      </c>
      <c r="E6" s="24"/>
      <c r="F6" s="1"/>
    </row>
    <row r="7" spans="1:6" ht="21.75" customHeight="1">
      <c r="A7" s="1"/>
      <c r="B7" s="1"/>
      <c r="C7" s="1"/>
      <c r="D7" s="1" t="s">
        <v>85</v>
      </c>
      <c r="E7" s="24"/>
      <c r="F7" s="1"/>
    </row>
    <row r="8" spans="1:6" ht="21.75" customHeight="1">
      <c r="A8" s="1"/>
      <c r="B8" s="1"/>
      <c r="C8" s="1"/>
      <c r="D8" s="1"/>
      <c r="E8" s="24"/>
      <c r="F8" s="1"/>
    </row>
    <row r="9" spans="1:6" ht="40.5" customHeight="1">
      <c r="A9" s="4" t="s">
        <v>86</v>
      </c>
      <c r="B9" s="6" t="s">
        <v>292</v>
      </c>
      <c r="C9" s="6" t="s">
        <v>87</v>
      </c>
      <c r="D9" s="104" t="s">
        <v>717</v>
      </c>
      <c r="E9" s="25"/>
      <c r="F9" s="104" t="s">
        <v>639</v>
      </c>
    </row>
    <row r="10" spans="1:6" ht="21.75" customHeight="1">
      <c r="A10" s="4" t="s">
        <v>88</v>
      </c>
      <c r="B10" s="1"/>
      <c r="C10" s="1"/>
      <c r="D10" s="1"/>
      <c r="E10" s="24"/>
      <c r="F10" s="1"/>
    </row>
    <row r="11" spans="1:6" s="8" customFormat="1" ht="27" customHeight="1">
      <c r="A11" s="7" t="s">
        <v>89</v>
      </c>
      <c r="B11" s="7" t="s">
        <v>90</v>
      </c>
      <c r="C11" s="7"/>
      <c r="D11" s="20">
        <f>D12+D15+D18+D25+D28</f>
        <v>21008244448</v>
      </c>
      <c r="E11" s="26"/>
      <c r="F11" s="20">
        <v>18568580478</v>
      </c>
    </row>
    <row r="12" spans="1:6" s="8" customFormat="1" ht="26.25" customHeight="1">
      <c r="A12" s="7" t="s">
        <v>91</v>
      </c>
      <c r="B12" s="7" t="s">
        <v>92</v>
      </c>
      <c r="C12" s="7"/>
      <c r="D12" s="18">
        <f>SUM(D13:D14)</f>
        <v>10205228961</v>
      </c>
      <c r="E12" s="26"/>
      <c r="F12" s="18">
        <v>10768178905</v>
      </c>
    </row>
    <row r="13" spans="1:6" ht="26.25" customHeight="1">
      <c r="A13" s="3" t="s">
        <v>93</v>
      </c>
      <c r="B13" s="3" t="s">
        <v>94</v>
      </c>
      <c r="C13" s="3"/>
      <c r="D13" s="19">
        <v>5205228961</v>
      </c>
      <c r="E13" s="27"/>
      <c r="F13" s="19">
        <v>1641409906</v>
      </c>
    </row>
    <row r="14" spans="1:6" ht="26.25" customHeight="1">
      <c r="A14" s="3" t="s">
        <v>95</v>
      </c>
      <c r="B14" s="3" t="s">
        <v>96</v>
      </c>
      <c r="C14" s="3"/>
      <c r="D14" s="19">
        <v>5000000000</v>
      </c>
      <c r="E14" s="27"/>
      <c r="F14" s="19">
        <v>9126768999</v>
      </c>
    </row>
    <row r="15" spans="1:6" s="8" customFormat="1" ht="26.25" customHeight="1">
      <c r="A15" s="7" t="s">
        <v>97</v>
      </c>
      <c r="B15" s="7" t="s">
        <v>98</v>
      </c>
      <c r="C15" s="7"/>
      <c r="D15" s="18">
        <f>SUM(D16:D17)</f>
        <v>347192400</v>
      </c>
      <c r="E15" s="26"/>
      <c r="F15" s="18">
        <v>199127400</v>
      </c>
    </row>
    <row r="16" spans="1:6" ht="26.25" customHeight="1">
      <c r="A16" s="3" t="s">
        <v>99</v>
      </c>
      <c r="B16" s="3" t="s">
        <v>100</v>
      </c>
      <c r="C16" s="3"/>
      <c r="D16" s="19">
        <v>347192400</v>
      </c>
      <c r="E16" s="27"/>
      <c r="F16" s="19">
        <v>199127400</v>
      </c>
    </row>
    <row r="17" spans="1:6" ht="26.25" customHeight="1">
      <c r="A17" s="3" t="s">
        <v>101</v>
      </c>
      <c r="B17" s="3" t="s">
        <v>102</v>
      </c>
      <c r="C17" s="3"/>
      <c r="D17" s="19">
        <v>0</v>
      </c>
      <c r="E17" s="27"/>
      <c r="F17" s="19">
        <v>0</v>
      </c>
    </row>
    <row r="18" spans="1:6" s="8" customFormat="1" ht="26.25" customHeight="1">
      <c r="A18" s="7" t="s">
        <v>103</v>
      </c>
      <c r="B18" s="7" t="s">
        <v>104</v>
      </c>
      <c r="C18" s="7"/>
      <c r="D18" s="18">
        <f>SUM(D19:D24)</f>
        <v>6591702659</v>
      </c>
      <c r="E18" s="26"/>
      <c r="F18" s="18">
        <v>2092435032</v>
      </c>
    </row>
    <row r="19" spans="1:6" ht="26.25" customHeight="1">
      <c r="A19" s="3" t="s">
        <v>105</v>
      </c>
      <c r="B19" s="3" t="s">
        <v>106</v>
      </c>
      <c r="C19" s="3"/>
      <c r="D19" s="19">
        <v>6482183776</v>
      </c>
      <c r="E19" s="27"/>
      <c r="F19" s="19">
        <v>1744562985</v>
      </c>
    </row>
    <row r="20" spans="1:6" ht="27.75" customHeight="1">
      <c r="A20" s="3" t="s">
        <v>107</v>
      </c>
      <c r="B20" s="3" t="s">
        <v>108</v>
      </c>
      <c r="C20" s="3"/>
      <c r="D20" s="19">
        <v>19440000</v>
      </c>
      <c r="E20" s="27"/>
      <c r="F20" s="19">
        <v>82221074</v>
      </c>
    </row>
    <row r="21" spans="1:6" ht="27.75" customHeight="1">
      <c r="A21" s="3" t="s">
        <v>109</v>
      </c>
      <c r="B21" s="3" t="s">
        <v>110</v>
      </c>
      <c r="C21" s="3"/>
      <c r="D21" s="19">
        <v>0</v>
      </c>
      <c r="E21" s="27"/>
      <c r="F21" s="19">
        <v>0</v>
      </c>
    </row>
    <row r="22" spans="1:6" ht="27.75" customHeight="1">
      <c r="A22" s="3" t="s">
        <v>111</v>
      </c>
      <c r="B22" s="3" t="s">
        <v>112</v>
      </c>
      <c r="C22" s="3"/>
      <c r="D22" s="19">
        <v>0</v>
      </c>
      <c r="E22" s="27"/>
      <c r="F22" s="19">
        <v>0</v>
      </c>
    </row>
    <row r="23" spans="1:6" ht="27.75" customHeight="1">
      <c r="A23" s="3" t="s">
        <v>113</v>
      </c>
      <c r="B23" s="3" t="s">
        <v>114</v>
      </c>
      <c r="C23" s="3"/>
      <c r="D23" s="19">
        <v>98040028</v>
      </c>
      <c r="E23" s="27"/>
      <c r="F23" s="19">
        <v>275508241</v>
      </c>
    </row>
    <row r="24" spans="1:6" ht="27.75" customHeight="1">
      <c r="A24" s="3" t="s">
        <v>115</v>
      </c>
      <c r="B24" s="3" t="s">
        <v>116</v>
      </c>
      <c r="C24" s="3"/>
      <c r="D24" s="19">
        <v>-7961145</v>
      </c>
      <c r="E24" s="27"/>
      <c r="F24" s="19">
        <v>-9857268</v>
      </c>
    </row>
    <row r="25" spans="1:6" s="8" customFormat="1" ht="27.75" customHeight="1">
      <c r="A25" s="7" t="s">
        <v>117</v>
      </c>
      <c r="B25" s="7" t="s">
        <v>118</v>
      </c>
      <c r="C25" s="7"/>
      <c r="D25" s="18">
        <f>SUM(D26:D27)</f>
        <v>3760405678</v>
      </c>
      <c r="E25" s="26"/>
      <c r="F25" s="18">
        <v>5403391840</v>
      </c>
    </row>
    <row r="26" spans="1:6" ht="27.75" customHeight="1">
      <c r="A26" s="3" t="s">
        <v>119</v>
      </c>
      <c r="B26" s="3" t="s">
        <v>120</v>
      </c>
      <c r="C26" s="3"/>
      <c r="D26" s="19">
        <v>3902059841</v>
      </c>
      <c r="E26" s="27"/>
      <c r="F26" s="19">
        <v>5545046003</v>
      </c>
    </row>
    <row r="27" spans="1:6" ht="27.75" customHeight="1">
      <c r="A27" s="3" t="s">
        <v>121</v>
      </c>
      <c r="B27" s="3" t="s">
        <v>122</v>
      </c>
      <c r="C27" s="3"/>
      <c r="D27" s="19">
        <v>-141654163</v>
      </c>
      <c r="E27" s="27"/>
      <c r="F27" s="19">
        <v>-141654163</v>
      </c>
    </row>
    <row r="28" spans="1:6" s="8" customFormat="1" ht="27.75" customHeight="1">
      <c r="A28" s="7" t="s">
        <v>123</v>
      </c>
      <c r="B28" s="7" t="s">
        <v>124</v>
      </c>
      <c r="C28" s="7"/>
      <c r="D28" s="18">
        <f>SUM(D29:D32)</f>
        <v>103714750</v>
      </c>
      <c r="E28" s="26"/>
      <c r="F28" s="18">
        <v>105447301</v>
      </c>
    </row>
    <row r="29" spans="1:6" ht="27.75" customHeight="1">
      <c r="A29" s="3" t="s">
        <v>125</v>
      </c>
      <c r="B29" s="3" t="s">
        <v>126</v>
      </c>
      <c r="C29" s="3"/>
      <c r="D29" s="19">
        <v>15250000</v>
      </c>
      <c r="E29" s="27"/>
      <c r="F29" s="19">
        <v>28200000</v>
      </c>
    </row>
    <row r="30" spans="1:6" ht="27.75" customHeight="1">
      <c r="A30" s="3" t="s">
        <v>127</v>
      </c>
      <c r="B30" s="3" t="s">
        <v>128</v>
      </c>
      <c r="C30" s="3"/>
      <c r="D30" s="19">
        <v>0</v>
      </c>
      <c r="E30" s="27"/>
      <c r="F30" s="19">
        <v>39247301</v>
      </c>
    </row>
    <row r="31" spans="1:6" ht="27.75" customHeight="1">
      <c r="A31" s="3" t="s">
        <v>129</v>
      </c>
      <c r="B31" s="3" t="s">
        <v>130</v>
      </c>
      <c r="C31" s="3"/>
      <c r="D31" s="19">
        <v>0</v>
      </c>
      <c r="E31" s="27"/>
      <c r="F31" s="19">
        <v>0</v>
      </c>
    </row>
    <row r="32" spans="1:6" ht="27.75" customHeight="1">
      <c r="A32" s="3" t="s">
        <v>131</v>
      </c>
      <c r="B32" s="3" t="s">
        <v>132</v>
      </c>
      <c r="C32" s="3"/>
      <c r="D32" s="19">
        <v>88464750</v>
      </c>
      <c r="E32" s="27"/>
      <c r="F32" s="19">
        <v>38000000</v>
      </c>
    </row>
    <row r="33" spans="1:6" s="8" customFormat="1" ht="25.5" customHeight="1">
      <c r="A33" s="7" t="s">
        <v>133</v>
      </c>
      <c r="B33" s="7" t="s">
        <v>134</v>
      </c>
      <c r="C33" s="7"/>
      <c r="D33" s="20">
        <f>D34+D40+D51+D54+D59</f>
        <v>3751140126</v>
      </c>
      <c r="E33" s="26"/>
      <c r="F33" s="20">
        <v>3762648012</v>
      </c>
    </row>
    <row r="34" spans="1:6" s="8" customFormat="1" ht="25.5" customHeight="1">
      <c r="A34" s="7" t="s">
        <v>135</v>
      </c>
      <c r="B34" s="7" t="s">
        <v>136</v>
      </c>
      <c r="C34" s="7"/>
      <c r="D34" s="18">
        <f>SUM(D35:D39)</f>
        <v>0</v>
      </c>
      <c r="E34" s="26"/>
      <c r="F34" s="18">
        <v>0</v>
      </c>
    </row>
    <row r="35" spans="1:6" ht="25.5" customHeight="1">
      <c r="A35" s="3" t="s">
        <v>137</v>
      </c>
      <c r="B35" s="3" t="s">
        <v>138</v>
      </c>
      <c r="C35" s="3"/>
      <c r="D35" s="19">
        <v>0</v>
      </c>
      <c r="E35" s="27"/>
      <c r="F35" s="19">
        <v>0</v>
      </c>
    </row>
    <row r="36" spans="1:6" ht="25.5" customHeight="1">
      <c r="A36" s="3" t="s">
        <v>139</v>
      </c>
      <c r="B36" s="3" t="s">
        <v>140</v>
      </c>
      <c r="C36" s="3"/>
      <c r="D36" s="19">
        <v>0</v>
      </c>
      <c r="E36" s="27"/>
      <c r="F36" s="19">
        <v>0</v>
      </c>
    </row>
    <row r="37" spans="1:6" ht="25.5" customHeight="1">
      <c r="A37" s="3" t="s">
        <v>141</v>
      </c>
      <c r="B37" s="3" t="s">
        <v>142</v>
      </c>
      <c r="C37" s="3"/>
      <c r="D37" s="19">
        <v>0</v>
      </c>
      <c r="E37" s="27"/>
      <c r="F37" s="19">
        <v>0</v>
      </c>
    </row>
    <row r="38" spans="1:6" ht="25.5" customHeight="1">
      <c r="A38" s="3" t="s">
        <v>143</v>
      </c>
      <c r="B38" s="3" t="s">
        <v>144</v>
      </c>
      <c r="C38" s="3"/>
      <c r="D38" s="19">
        <v>0</v>
      </c>
      <c r="E38" s="27"/>
      <c r="F38" s="19">
        <v>0</v>
      </c>
    </row>
    <row r="39" spans="1:6" ht="25.5" customHeight="1">
      <c r="A39" s="3" t="s">
        <v>145</v>
      </c>
      <c r="B39" s="3" t="s">
        <v>146</v>
      </c>
      <c r="C39" s="3"/>
      <c r="D39" s="19">
        <v>0</v>
      </c>
      <c r="E39" s="27"/>
      <c r="F39" s="19">
        <v>0</v>
      </c>
    </row>
    <row r="40" spans="1:6" s="8" customFormat="1" ht="25.5" customHeight="1">
      <c r="A40" s="7" t="s">
        <v>147</v>
      </c>
      <c r="B40" s="7" t="s">
        <v>148</v>
      </c>
      <c r="C40" s="7"/>
      <c r="D40" s="18">
        <f>D41+D44+D47+D50</f>
        <v>1972672159</v>
      </c>
      <c r="E40" s="26"/>
      <c r="F40" s="18">
        <v>2094388852</v>
      </c>
    </row>
    <row r="41" spans="1:6" ht="25.5" customHeight="1">
      <c r="A41" s="3" t="s">
        <v>149</v>
      </c>
      <c r="B41" s="3" t="s">
        <v>150</v>
      </c>
      <c r="C41" s="3"/>
      <c r="D41" s="19">
        <f>D42+D43</f>
        <v>1972672159</v>
      </c>
      <c r="E41" s="27"/>
      <c r="F41" s="19">
        <v>2094388852</v>
      </c>
    </row>
    <row r="42" spans="1:6" ht="25.5" customHeight="1">
      <c r="A42" s="3" t="s">
        <v>151</v>
      </c>
      <c r="B42" s="3" t="s">
        <v>152</v>
      </c>
      <c r="C42" s="3"/>
      <c r="D42" s="19">
        <v>3608945806</v>
      </c>
      <c r="E42" s="27"/>
      <c r="F42" s="19">
        <v>3608945806</v>
      </c>
    </row>
    <row r="43" spans="1:6" ht="25.5" customHeight="1">
      <c r="A43" s="3" t="s">
        <v>153</v>
      </c>
      <c r="B43" s="3" t="s">
        <v>154</v>
      </c>
      <c r="C43" s="3"/>
      <c r="D43" s="19">
        <v>-1636273647</v>
      </c>
      <c r="E43" s="27"/>
      <c r="F43" s="19">
        <v>-1514556954</v>
      </c>
    </row>
    <row r="44" spans="1:6" ht="25.5" customHeight="1">
      <c r="A44" s="3" t="s">
        <v>155</v>
      </c>
      <c r="B44" s="3" t="s">
        <v>156</v>
      </c>
      <c r="C44" s="3"/>
      <c r="D44" s="19">
        <v>0</v>
      </c>
      <c r="E44" s="27"/>
      <c r="F44" s="19">
        <v>0</v>
      </c>
    </row>
    <row r="45" spans="1:6" ht="25.5" customHeight="1">
      <c r="A45" s="3" t="s">
        <v>151</v>
      </c>
      <c r="B45" s="3" t="s">
        <v>157</v>
      </c>
      <c r="C45" s="3"/>
      <c r="D45" s="19">
        <v>0</v>
      </c>
      <c r="E45" s="27"/>
      <c r="F45" s="19">
        <v>0</v>
      </c>
    </row>
    <row r="46" spans="1:6" ht="25.5" customHeight="1">
      <c r="A46" s="3" t="s">
        <v>153</v>
      </c>
      <c r="B46" s="3" t="s">
        <v>158</v>
      </c>
      <c r="C46" s="3"/>
      <c r="D46" s="19">
        <v>0</v>
      </c>
      <c r="E46" s="27"/>
      <c r="F46" s="19">
        <v>0</v>
      </c>
    </row>
    <row r="47" spans="1:6" ht="25.5" customHeight="1">
      <c r="A47" s="3" t="s">
        <v>159</v>
      </c>
      <c r="B47" s="3" t="s">
        <v>160</v>
      </c>
      <c r="C47" s="3"/>
      <c r="D47" s="19">
        <v>0</v>
      </c>
      <c r="E47" s="27"/>
      <c r="F47" s="19">
        <v>0</v>
      </c>
    </row>
    <row r="48" spans="1:6" ht="25.5" customHeight="1">
      <c r="A48" s="3" t="s">
        <v>151</v>
      </c>
      <c r="B48" s="3" t="s">
        <v>161</v>
      </c>
      <c r="C48" s="3"/>
      <c r="D48" s="19">
        <v>0</v>
      </c>
      <c r="E48" s="27"/>
      <c r="F48" s="19">
        <v>0</v>
      </c>
    </row>
    <row r="49" spans="1:6" ht="25.5" customHeight="1">
      <c r="A49" s="3" t="s">
        <v>153</v>
      </c>
      <c r="B49" s="3" t="s">
        <v>162</v>
      </c>
      <c r="C49" s="3"/>
      <c r="D49" s="19">
        <v>0</v>
      </c>
      <c r="E49" s="27"/>
      <c r="F49" s="19">
        <v>0</v>
      </c>
    </row>
    <row r="50" spans="1:6" ht="25.5" customHeight="1">
      <c r="A50" s="3" t="s">
        <v>163</v>
      </c>
      <c r="B50" s="3" t="s">
        <v>164</v>
      </c>
      <c r="C50" s="3"/>
      <c r="D50" s="19">
        <v>0</v>
      </c>
      <c r="E50" s="27"/>
      <c r="F50" s="19">
        <v>0</v>
      </c>
    </row>
    <row r="51" spans="1:6" s="8" customFormat="1" ht="25.5" customHeight="1">
      <c r="A51" s="7" t="s">
        <v>165</v>
      </c>
      <c r="B51" s="7" t="s">
        <v>166</v>
      </c>
      <c r="C51" s="7"/>
      <c r="D51" s="18">
        <v>0</v>
      </c>
      <c r="E51" s="26"/>
      <c r="F51" s="18">
        <v>0</v>
      </c>
    </row>
    <row r="52" spans="1:6" ht="25.5" customHeight="1">
      <c r="A52" s="3" t="s">
        <v>151</v>
      </c>
      <c r="B52" s="3" t="s">
        <v>167</v>
      </c>
      <c r="C52" s="3"/>
      <c r="D52" s="19">
        <v>0</v>
      </c>
      <c r="E52" s="27"/>
      <c r="F52" s="19">
        <v>0</v>
      </c>
    </row>
    <row r="53" spans="1:6" ht="23.25" customHeight="1">
      <c r="A53" s="3" t="s">
        <v>153</v>
      </c>
      <c r="B53" s="3" t="s">
        <v>168</v>
      </c>
      <c r="C53" s="3"/>
      <c r="D53" s="19">
        <v>0</v>
      </c>
      <c r="E53" s="27"/>
      <c r="F53" s="19">
        <v>0</v>
      </c>
    </row>
    <row r="54" spans="1:6" s="8" customFormat="1" ht="23.25" customHeight="1">
      <c r="A54" s="7" t="s">
        <v>169</v>
      </c>
      <c r="B54" s="7" t="s">
        <v>170</v>
      </c>
      <c r="C54" s="7"/>
      <c r="D54" s="18">
        <f>SUM(D55:D58)</f>
        <v>372303500</v>
      </c>
      <c r="E54" s="26"/>
      <c r="F54" s="18">
        <v>319562700</v>
      </c>
    </row>
    <row r="55" spans="1:6" ht="24.75" customHeight="1">
      <c r="A55" s="3" t="s">
        <v>171</v>
      </c>
      <c r="B55" s="3" t="s">
        <v>172</v>
      </c>
      <c r="C55" s="3"/>
      <c r="D55" s="19">
        <v>0</v>
      </c>
      <c r="E55" s="27"/>
      <c r="F55" s="19">
        <v>0</v>
      </c>
    </row>
    <row r="56" spans="1:6" ht="24.75" customHeight="1">
      <c r="A56" s="3" t="s">
        <v>173</v>
      </c>
      <c r="B56" s="3" t="s">
        <v>174</v>
      </c>
      <c r="C56" s="3"/>
      <c r="D56" s="19">
        <v>0</v>
      </c>
      <c r="E56" s="27"/>
      <c r="F56" s="19">
        <v>0</v>
      </c>
    </row>
    <row r="57" spans="1:6" ht="27" customHeight="1">
      <c r="A57" s="3" t="s">
        <v>175</v>
      </c>
      <c r="B57" s="3" t="s">
        <v>176</v>
      </c>
      <c r="C57" s="3"/>
      <c r="D57" s="19">
        <v>388803500</v>
      </c>
      <c r="E57" s="27"/>
      <c r="F57" s="19">
        <v>329762700</v>
      </c>
    </row>
    <row r="58" spans="1:6" ht="27" customHeight="1">
      <c r="A58" s="3" t="s">
        <v>177</v>
      </c>
      <c r="B58" s="3" t="s">
        <v>178</v>
      </c>
      <c r="C58" s="3"/>
      <c r="D58" s="19">
        <v>-16500000</v>
      </c>
      <c r="E58" s="27"/>
      <c r="F58" s="19">
        <v>-10200000</v>
      </c>
    </row>
    <row r="59" spans="1:6" s="8" customFormat="1" ht="27" customHeight="1">
      <c r="A59" s="7" t="s">
        <v>179</v>
      </c>
      <c r="B59" s="7" t="s">
        <v>180</v>
      </c>
      <c r="C59" s="7"/>
      <c r="D59" s="18">
        <f>SUM(D60:D62)</f>
        <v>1406164467</v>
      </c>
      <c r="E59" s="26"/>
      <c r="F59" s="18">
        <v>1348696460</v>
      </c>
    </row>
    <row r="60" spans="1:6" ht="27" customHeight="1">
      <c r="A60" s="3" t="s">
        <v>181</v>
      </c>
      <c r="B60" s="3" t="s">
        <v>182</v>
      </c>
      <c r="C60" s="3"/>
      <c r="D60" s="19">
        <v>1406164467</v>
      </c>
      <c r="E60" s="27"/>
      <c r="F60" s="19">
        <v>1348696460</v>
      </c>
    </row>
    <row r="61" spans="1:6" ht="25.5" customHeight="1">
      <c r="A61" s="3" t="s">
        <v>183</v>
      </c>
      <c r="B61" s="3" t="s">
        <v>184</v>
      </c>
      <c r="C61" s="3"/>
      <c r="D61" s="19">
        <v>0</v>
      </c>
      <c r="E61" s="27"/>
      <c r="F61" s="19">
        <v>0</v>
      </c>
    </row>
    <row r="62" spans="1:6" ht="25.5" customHeight="1">
      <c r="A62" s="3" t="s">
        <v>185</v>
      </c>
      <c r="B62" s="3" t="s">
        <v>186</v>
      </c>
      <c r="C62" s="3"/>
      <c r="D62" s="19">
        <v>0</v>
      </c>
      <c r="E62" s="27"/>
      <c r="F62" s="19">
        <v>0</v>
      </c>
    </row>
    <row r="63" spans="1:6" s="8" customFormat="1" ht="25.5" customHeight="1">
      <c r="A63" s="7" t="s">
        <v>187</v>
      </c>
      <c r="B63" s="7" t="s">
        <v>188</v>
      </c>
      <c r="C63" s="7"/>
      <c r="D63" s="18">
        <v>0</v>
      </c>
      <c r="E63" s="26"/>
      <c r="F63" s="18">
        <v>0</v>
      </c>
    </row>
    <row r="64" spans="1:6" s="8" customFormat="1" ht="24.75" customHeight="1" thickBot="1">
      <c r="A64" s="7" t="s">
        <v>189</v>
      </c>
      <c r="B64" s="7" t="s">
        <v>190</v>
      </c>
      <c r="C64" s="7"/>
      <c r="D64" s="21">
        <f>D11+D33</f>
        <v>24759384574</v>
      </c>
      <c r="E64" s="26"/>
      <c r="F64" s="21">
        <v>22331228490</v>
      </c>
    </row>
    <row r="65" spans="1:6" s="8" customFormat="1" ht="32.25" thickTop="1">
      <c r="A65" s="7" t="s">
        <v>191</v>
      </c>
      <c r="B65" s="7"/>
      <c r="C65" s="7"/>
      <c r="D65" s="104" t="s">
        <v>717</v>
      </c>
      <c r="E65" s="25"/>
      <c r="F65" s="104" t="s">
        <v>639</v>
      </c>
    </row>
    <row r="66" spans="1:6" s="8" customFormat="1" ht="23.25" customHeight="1">
      <c r="A66" s="7" t="s">
        <v>192</v>
      </c>
      <c r="B66" s="7" t="s">
        <v>193</v>
      </c>
      <c r="C66" s="7"/>
      <c r="D66" s="20">
        <f>D67+D79</f>
        <v>5281374834</v>
      </c>
      <c r="E66" s="26"/>
      <c r="F66" s="20">
        <v>2797277426</v>
      </c>
    </row>
    <row r="67" spans="1:6" s="8" customFormat="1" ht="23.25" customHeight="1">
      <c r="A67" s="7" t="s">
        <v>194</v>
      </c>
      <c r="B67" s="7" t="s">
        <v>195</v>
      </c>
      <c r="C67" s="7"/>
      <c r="D67" s="18">
        <f>SUM(D68:D78)</f>
        <v>5270874834</v>
      </c>
      <c r="E67" s="26"/>
      <c r="F67" s="18">
        <v>2786777426</v>
      </c>
    </row>
    <row r="68" spans="1:6" ht="20.25" customHeight="1">
      <c r="A68" s="3" t="s">
        <v>196</v>
      </c>
      <c r="B68" s="3" t="s">
        <v>197</v>
      </c>
      <c r="C68" s="3"/>
      <c r="D68" s="19">
        <v>0</v>
      </c>
      <c r="E68" s="27"/>
      <c r="F68" s="19">
        <v>0</v>
      </c>
    </row>
    <row r="69" spans="1:6" ht="20.25" customHeight="1">
      <c r="A69" s="3" t="s">
        <v>198</v>
      </c>
      <c r="B69" s="3" t="s">
        <v>199</v>
      </c>
      <c r="C69" s="3"/>
      <c r="D69" s="19">
        <v>3194483905</v>
      </c>
      <c r="E69" s="27"/>
      <c r="F69" s="19">
        <v>1118266471</v>
      </c>
    </row>
    <row r="70" spans="1:6" ht="20.25" customHeight="1">
      <c r="A70" s="3" t="s">
        <v>200</v>
      </c>
      <c r="B70" s="3" t="s">
        <v>201</v>
      </c>
      <c r="C70" s="3"/>
      <c r="D70" s="19">
        <v>37231788</v>
      </c>
      <c r="E70" s="27"/>
      <c r="F70" s="19">
        <v>27124394</v>
      </c>
    </row>
    <row r="71" spans="1:6" ht="20.25" customHeight="1">
      <c r="A71" s="3" t="s">
        <v>202</v>
      </c>
      <c r="B71" s="3" t="s">
        <v>203</v>
      </c>
      <c r="C71" s="3"/>
      <c r="D71" s="19">
        <v>717162372</v>
      </c>
      <c r="E71" s="27"/>
      <c r="F71" s="19">
        <v>858063018</v>
      </c>
    </row>
    <row r="72" spans="1:6" ht="20.25" customHeight="1">
      <c r="A72" s="3" t="s">
        <v>204</v>
      </c>
      <c r="B72" s="3" t="s">
        <v>205</v>
      </c>
      <c r="C72" s="3"/>
      <c r="D72" s="19">
        <v>1127529494</v>
      </c>
      <c r="E72" s="27"/>
      <c r="F72" s="19">
        <v>684299637</v>
      </c>
    </row>
    <row r="73" spans="1:6" ht="20.25" customHeight="1">
      <c r="A73" s="3" t="s">
        <v>206</v>
      </c>
      <c r="B73" s="3" t="s">
        <v>207</v>
      </c>
      <c r="C73" s="3"/>
      <c r="D73" s="19">
        <v>0</v>
      </c>
      <c r="E73" s="27"/>
      <c r="F73" s="19">
        <v>35000000</v>
      </c>
    </row>
    <row r="74" spans="1:6" ht="18.75" customHeight="1">
      <c r="A74" s="3" t="s">
        <v>208</v>
      </c>
      <c r="B74" s="3" t="s">
        <v>209</v>
      </c>
      <c r="C74" s="3"/>
      <c r="D74" s="19">
        <v>0</v>
      </c>
      <c r="E74" s="27"/>
      <c r="F74" s="19">
        <v>0</v>
      </c>
    </row>
    <row r="75" spans="1:6" ht="18.75" customHeight="1">
      <c r="A75" s="3" t="s">
        <v>210</v>
      </c>
      <c r="B75" s="3" t="s">
        <v>211</v>
      </c>
      <c r="C75" s="3"/>
      <c r="D75" s="19">
        <v>0</v>
      </c>
      <c r="E75" s="27"/>
      <c r="F75" s="19">
        <v>0</v>
      </c>
    </row>
    <row r="76" spans="1:6" ht="18.75" customHeight="1">
      <c r="A76" s="3" t="s">
        <v>212</v>
      </c>
      <c r="B76" s="3" t="s">
        <v>213</v>
      </c>
      <c r="C76" s="3"/>
      <c r="D76" s="19">
        <v>188324737</v>
      </c>
      <c r="E76" s="27"/>
      <c r="F76" s="19">
        <v>21183454</v>
      </c>
    </row>
    <row r="77" spans="1:6" ht="18.75" customHeight="1">
      <c r="A77" s="3" t="s">
        <v>214</v>
      </c>
      <c r="B77" s="3" t="s">
        <v>215</v>
      </c>
      <c r="C77" s="3"/>
      <c r="D77" s="19"/>
      <c r="E77" s="27"/>
      <c r="F77" s="19">
        <v>0</v>
      </c>
    </row>
    <row r="78" spans="1:6" ht="18.75" customHeight="1">
      <c r="A78" s="3" t="s">
        <v>216</v>
      </c>
      <c r="B78" s="3" t="s">
        <v>217</v>
      </c>
      <c r="C78" s="3"/>
      <c r="D78" s="19">
        <v>6142538</v>
      </c>
      <c r="E78" s="27"/>
      <c r="F78" s="19">
        <v>42840452</v>
      </c>
    </row>
    <row r="79" spans="1:6" s="8" customFormat="1" ht="18.75" customHeight="1">
      <c r="A79" s="7" t="s">
        <v>218</v>
      </c>
      <c r="B79" s="7" t="s">
        <v>219</v>
      </c>
      <c r="C79" s="7"/>
      <c r="D79" s="18">
        <f>SUM(D80:D88)</f>
        <v>10500000</v>
      </c>
      <c r="E79" s="26"/>
      <c r="F79" s="18">
        <v>10500000</v>
      </c>
    </row>
    <row r="80" spans="1:6" ht="18.75" customHeight="1">
      <c r="A80" s="3" t="s">
        <v>220</v>
      </c>
      <c r="B80" s="3" t="s">
        <v>221</v>
      </c>
      <c r="C80" s="3"/>
      <c r="D80" s="19">
        <v>0</v>
      </c>
      <c r="E80" s="27"/>
      <c r="F80" s="19">
        <v>0</v>
      </c>
    </row>
    <row r="81" spans="1:6" ht="18.75" customHeight="1">
      <c r="A81" s="3" t="s">
        <v>222</v>
      </c>
      <c r="B81" s="3" t="s">
        <v>223</v>
      </c>
      <c r="C81" s="3"/>
      <c r="D81" s="19">
        <v>0</v>
      </c>
      <c r="E81" s="27"/>
      <c r="F81" s="19">
        <v>0</v>
      </c>
    </row>
    <row r="82" spans="1:6" ht="18.75" customHeight="1">
      <c r="A82" s="3" t="s">
        <v>224</v>
      </c>
      <c r="B82" s="3" t="s">
        <v>225</v>
      </c>
      <c r="C82" s="3"/>
      <c r="D82" s="19">
        <v>10500000</v>
      </c>
      <c r="E82" s="27"/>
      <c r="F82" s="19">
        <v>10500000</v>
      </c>
    </row>
    <row r="83" spans="1:6" ht="18.75" customHeight="1">
      <c r="A83" s="3" t="s">
        <v>226</v>
      </c>
      <c r="B83" s="3" t="s">
        <v>227</v>
      </c>
      <c r="C83" s="3"/>
      <c r="D83" s="19">
        <v>0</v>
      </c>
      <c r="E83" s="27"/>
      <c r="F83" s="19">
        <v>0</v>
      </c>
    </row>
    <row r="84" spans="1:6" ht="18.75" customHeight="1">
      <c r="A84" s="3" t="s">
        <v>228</v>
      </c>
      <c r="B84" s="3" t="s">
        <v>229</v>
      </c>
      <c r="C84" s="3"/>
      <c r="D84" s="19">
        <v>0</v>
      </c>
      <c r="E84" s="27"/>
      <c r="F84" s="19">
        <v>0</v>
      </c>
    </row>
    <row r="85" spans="1:6" ht="18.75" customHeight="1">
      <c r="A85" s="3" t="s">
        <v>230</v>
      </c>
      <c r="B85" s="3" t="s">
        <v>231</v>
      </c>
      <c r="C85" s="3"/>
      <c r="D85" s="19">
        <v>0</v>
      </c>
      <c r="E85" s="27"/>
      <c r="F85" s="19">
        <v>0</v>
      </c>
    </row>
    <row r="86" spans="1:6" ht="18.75" customHeight="1">
      <c r="A86" s="3" t="s">
        <v>232</v>
      </c>
      <c r="B86" s="3" t="s">
        <v>233</v>
      </c>
      <c r="C86" s="3"/>
      <c r="D86" s="19">
        <v>0</v>
      </c>
      <c r="E86" s="27"/>
      <c r="F86" s="19">
        <v>0</v>
      </c>
    </row>
    <row r="87" spans="1:6" ht="18.75" customHeight="1">
      <c r="A87" s="3" t="s">
        <v>234</v>
      </c>
      <c r="B87" s="3" t="s">
        <v>235</v>
      </c>
      <c r="C87" s="3"/>
      <c r="D87" s="19">
        <v>0</v>
      </c>
      <c r="E87" s="27"/>
      <c r="F87" s="19">
        <v>0</v>
      </c>
    </row>
    <row r="88" spans="1:6" ht="18.75" customHeight="1">
      <c r="A88" s="3" t="s">
        <v>236</v>
      </c>
      <c r="B88" s="3" t="s">
        <v>237</v>
      </c>
      <c r="C88" s="3"/>
      <c r="D88" s="19">
        <v>0</v>
      </c>
      <c r="E88" s="27"/>
      <c r="F88" s="19">
        <v>0</v>
      </c>
    </row>
    <row r="89" spans="1:6" s="8" customFormat="1" ht="18.75" customHeight="1">
      <c r="A89" s="7" t="s">
        <v>238</v>
      </c>
      <c r="B89" s="7" t="s">
        <v>239</v>
      </c>
      <c r="C89" s="7"/>
      <c r="D89" s="20">
        <f>D90+D103</f>
        <v>19478009740</v>
      </c>
      <c r="E89" s="26"/>
      <c r="F89" s="20">
        <v>19533951064</v>
      </c>
    </row>
    <row r="90" spans="1:6" s="8" customFormat="1" ht="18.75" customHeight="1">
      <c r="A90" s="7" t="s">
        <v>240</v>
      </c>
      <c r="B90" s="7" t="s">
        <v>241</v>
      </c>
      <c r="C90" s="7"/>
      <c r="D90" s="18">
        <f>SUM(D91:D102)</f>
        <v>19478009740</v>
      </c>
      <c r="E90" s="26"/>
      <c r="F90" s="18">
        <v>19533951064</v>
      </c>
    </row>
    <row r="91" spans="1:6" ht="18.75" customHeight="1">
      <c r="A91" s="3" t="s">
        <v>242</v>
      </c>
      <c r="B91" s="3" t="s">
        <v>243</v>
      </c>
      <c r="C91" s="3"/>
      <c r="D91" s="19">
        <v>11000000000</v>
      </c>
      <c r="E91" s="27"/>
      <c r="F91" s="19">
        <v>11000000000</v>
      </c>
    </row>
    <row r="92" spans="1:6" ht="18.75" customHeight="1">
      <c r="A92" s="3" t="s">
        <v>244</v>
      </c>
      <c r="B92" s="3" t="s">
        <v>245</v>
      </c>
      <c r="C92" s="3"/>
      <c r="D92" s="19">
        <v>3841600000</v>
      </c>
      <c r="E92" s="27"/>
      <c r="F92" s="19">
        <v>3841600000</v>
      </c>
    </row>
    <row r="93" spans="1:6" ht="18.75" customHeight="1">
      <c r="A93" s="3" t="s">
        <v>246</v>
      </c>
      <c r="B93" s="3" t="s">
        <v>247</v>
      </c>
      <c r="C93" s="3"/>
      <c r="D93" s="19"/>
      <c r="E93" s="27"/>
      <c r="F93" s="19">
        <v>0</v>
      </c>
    </row>
    <row r="94" spans="1:6" ht="18.75" customHeight="1">
      <c r="A94" s="3" t="s">
        <v>248</v>
      </c>
      <c r="B94" s="3" t="s">
        <v>249</v>
      </c>
      <c r="C94" s="3"/>
      <c r="D94" s="19">
        <v>-97722290</v>
      </c>
      <c r="E94" s="27"/>
      <c r="F94" s="19">
        <v>-97722290</v>
      </c>
    </row>
    <row r="95" spans="1:6" ht="18.75" customHeight="1">
      <c r="A95" s="3" t="s">
        <v>250</v>
      </c>
      <c r="B95" s="3" t="s">
        <v>251</v>
      </c>
      <c r="C95" s="3"/>
      <c r="D95" s="19">
        <v>0</v>
      </c>
      <c r="E95" s="27"/>
      <c r="F95" s="19">
        <v>0</v>
      </c>
    </row>
    <row r="96" spans="1:6" ht="18.75" customHeight="1">
      <c r="A96" s="3" t="s">
        <v>252</v>
      </c>
      <c r="B96" s="3" t="s">
        <v>253</v>
      </c>
      <c r="C96" s="3"/>
      <c r="D96" s="19">
        <v>0</v>
      </c>
      <c r="E96" s="27"/>
      <c r="F96" s="19">
        <v>0</v>
      </c>
    </row>
    <row r="97" spans="1:6" ht="18.75" customHeight="1">
      <c r="A97" s="3" t="s">
        <v>254</v>
      </c>
      <c r="B97" s="3" t="s">
        <v>255</v>
      </c>
      <c r="C97" s="3"/>
      <c r="D97" s="19">
        <v>1899115801</v>
      </c>
      <c r="E97" s="27"/>
      <c r="F97" s="19">
        <v>1799274483</v>
      </c>
    </row>
    <row r="98" spans="1:6" ht="18.75" customHeight="1">
      <c r="A98" s="3" t="s">
        <v>256</v>
      </c>
      <c r="B98" s="3" t="s">
        <v>257</v>
      </c>
      <c r="C98" s="3"/>
      <c r="D98" s="19">
        <v>718269597</v>
      </c>
      <c r="E98" s="27"/>
      <c r="F98" s="19">
        <v>618428279</v>
      </c>
    </row>
    <row r="99" spans="1:6" ht="18.75" customHeight="1">
      <c r="A99" s="3" t="s">
        <v>258</v>
      </c>
      <c r="B99" s="3" t="s">
        <v>259</v>
      </c>
      <c r="C99" s="3"/>
      <c r="D99" s="19"/>
      <c r="E99" s="27"/>
      <c r="F99" s="19">
        <v>0</v>
      </c>
    </row>
    <row r="100" spans="1:6" ht="18.75" customHeight="1">
      <c r="A100" s="3" t="s">
        <v>260</v>
      </c>
      <c r="B100" s="3" t="s">
        <v>261</v>
      </c>
      <c r="C100" s="3"/>
      <c r="D100" s="19">
        <v>2116746632</v>
      </c>
      <c r="E100" s="27"/>
      <c r="F100" s="19">
        <v>2372370592</v>
      </c>
    </row>
    <row r="101" spans="1:6" ht="18.75" customHeight="1">
      <c r="A101" s="3" t="s">
        <v>262</v>
      </c>
      <c r="B101" s="3" t="s">
        <v>263</v>
      </c>
      <c r="C101" s="3"/>
      <c r="D101" s="19">
        <v>0</v>
      </c>
      <c r="E101" s="27"/>
      <c r="F101" s="19">
        <v>0</v>
      </c>
    </row>
    <row r="102" spans="1:6" ht="18.75" customHeight="1">
      <c r="A102" s="3" t="s">
        <v>264</v>
      </c>
      <c r="B102" s="3" t="s">
        <v>265</v>
      </c>
      <c r="C102" s="3"/>
      <c r="D102" s="19">
        <v>0</v>
      </c>
      <c r="E102" s="27"/>
      <c r="F102" s="19">
        <v>0</v>
      </c>
    </row>
    <row r="103" spans="1:6" s="8" customFormat="1" ht="18.75" customHeight="1">
      <c r="A103" s="7" t="s">
        <v>266</v>
      </c>
      <c r="B103" s="7" t="s">
        <v>267</v>
      </c>
      <c r="C103" s="7"/>
      <c r="D103" s="18">
        <v>0</v>
      </c>
      <c r="E103" s="26"/>
      <c r="F103" s="18">
        <v>0</v>
      </c>
    </row>
    <row r="104" spans="1:6" ht="18.75" customHeight="1">
      <c r="A104" s="3" t="s">
        <v>268</v>
      </c>
      <c r="B104" s="3" t="s">
        <v>269</v>
      </c>
      <c r="C104" s="3"/>
      <c r="D104" s="19">
        <v>0</v>
      </c>
      <c r="E104" s="27"/>
      <c r="F104" s="19">
        <v>0</v>
      </c>
    </row>
    <row r="105" spans="1:6" ht="18.75" customHeight="1">
      <c r="A105" s="3" t="s">
        <v>270</v>
      </c>
      <c r="B105" s="3" t="s">
        <v>271</v>
      </c>
      <c r="C105" s="3"/>
      <c r="D105" s="19">
        <v>0</v>
      </c>
      <c r="E105" s="27"/>
      <c r="F105" s="19">
        <v>0</v>
      </c>
    </row>
    <row r="106" spans="1:6" s="8" customFormat="1" ht="18.75" customHeight="1">
      <c r="A106" s="7" t="s">
        <v>272</v>
      </c>
      <c r="B106" s="7" t="s">
        <v>273</v>
      </c>
      <c r="C106" s="7"/>
      <c r="D106" s="18">
        <v>0</v>
      </c>
      <c r="E106" s="26"/>
      <c r="F106" s="18">
        <v>0</v>
      </c>
    </row>
    <row r="107" spans="1:6" s="8" customFormat="1" ht="18.75" customHeight="1" thickBot="1">
      <c r="A107" s="7" t="s">
        <v>274</v>
      </c>
      <c r="B107" s="7" t="s">
        <v>275</v>
      </c>
      <c r="C107" s="7"/>
      <c r="D107" s="21">
        <f>D66+D89</f>
        <v>24759384574</v>
      </c>
      <c r="E107" s="26"/>
      <c r="F107" s="21">
        <v>22331228490</v>
      </c>
    </row>
    <row r="108" spans="1:6" s="8" customFormat="1" ht="18.75" customHeight="1" thickTop="1">
      <c r="A108" s="7" t="s">
        <v>276</v>
      </c>
      <c r="B108" s="7"/>
      <c r="C108" s="7"/>
      <c r="D108" s="18">
        <v>0</v>
      </c>
      <c r="E108" s="26"/>
      <c r="F108" s="18">
        <v>0</v>
      </c>
    </row>
    <row r="109" spans="1:6" ht="18.75" customHeight="1">
      <c r="A109" s="3" t="s">
        <v>277</v>
      </c>
      <c r="B109" s="3" t="s">
        <v>278</v>
      </c>
      <c r="C109" s="3"/>
      <c r="D109" s="19">
        <v>0</v>
      </c>
      <c r="E109" s="27"/>
      <c r="F109" s="19">
        <v>0</v>
      </c>
    </row>
    <row r="110" spans="1:6" ht="18.75" customHeight="1">
      <c r="A110" s="3" t="s">
        <v>279</v>
      </c>
      <c r="B110" s="3" t="s">
        <v>280</v>
      </c>
      <c r="C110" s="3"/>
      <c r="D110" s="19">
        <v>0</v>
      </c>
      <c r="E110" s="27"/>
      <c r="F110" s="19">
        <v>0</v>
      </c>
    </row>
    <row r="111" spans="1:6" ht="18.75" customHeight="1">
      <c r="A111" s="3" t="s">
        <v>281</v>
      </c>
      <c r="B111" s="3" t="s">
        <v>282</v>
      </c>
      <c r="C111" s="3"/>
      <c r="D111" s="19">
        <v>0</v>
      </c>
      <c r="E111" s="27"/>
      <c r="F111" s="19">
        <v>0</v>
      </c>
    </row>
    <row r="112" spans="1:6" ht="18.75" customHeight="1">
      <c r="A112" s="3" t="s">
        <v>283</v>
      </c>
      <c r="B112" s="3" t="s">
        <v>284</v>
      </c>
      <c r="C112" s="3"/>
      <c r="D112" s="19">
        <v>0</v>
      </c>
      <c r="E112" s="27"/>
      <c r="F112" s="19">
        <v>0</v>
      </c>
    </row>
    <row r="113" spans="1:6" ht="18.75" customHeight="1">
      <c r="A113" s="3" t="s">
        <v>285</v>
      </c>
      <c r="B113" s="3" t="s">
        <v>286</v>
      </c>
      <c r="C113" s="3"/>
      <c r="D113" s="19">
        <v>0</v>
      </c>
      <c r="E113" s="27"/>
      <c r="F113" s="19">
        <v>0</v>
      </c>
    </row>
    <row r="114" spans="1:6" ht="18.75" customHeight="1">
      <c r="A114" s="3" t="s">
        <v>287</v>
      </c>
      <c r="B114" s="3" t="s">
        <v>288</v>
      </c>
      <c r="C114" s="3"/>
      <c r="D114" s="19">
        <v>0</v>
      </c>
      <c r="E114" s="27"/>
      <c r="F114" s="19">
        <v>0</v>
      </c>
    </row>
    <row r="115" spans="1:6" ht="15.75">
      <c r="A115" s="1"/>
      <c r="B115" s="1"/>
      <c r="C115" s="1"/>
      <c r="D115" s="19">
        <v>0</v>
      </c>
      <c r="E115" s="24"/>
      <c r="F115" s="19">
        <v>0</v>
      </c>
    </row>
    <row r="116" spans="1:6" s="8" customFormat="1" ht="15.75">
      <c r="A116" s="4"/>
      <c r="B116" s="4"/>
      <c r="C116" s="4" t="s">
        <v>718</v>
      </c>
      <c r="E116" s="23"/>
      <c r="F116" s="4"/>
    </row>
    <row r="117" spans="1:6" s="8" customFormat="1" ht="15.75">
      <c r="A117" s="4" t="s">
        <v>599</v>
      </c>
      <c r="B117" s="4"/>
      <c r="C117" s="4"/>
      <c r="D117" s="4" t="s">
        <v>289</v>
      </c>
      <c r="E117" s="23"/>
      <c r="F117" s="4"/>
    </row>
    <row r="118" spans="1:6" s="8" customFormat="1" ht="15.75">
      <c r="A118" s="4"/>
      <c r="B118" s="4"/>
      <c r="C118" s="4"/>
      <c r="D118" s="4"/>
      <c r="E118" s="23"/>
      <c r="F118" s="4"/>
    </row>
    <row r="119" spans="1:6" s="8" customFormat="1" ht="15.75">
      <c r="A119" s="4"/>
      <c r="B119" s="4"/>
      <c r="C119" s="4"/>
      <c r="D119" s="4"/>
      <c r="E119" s="23"/>
      <c r="F119" s="4"/>
    </row>
    <row r="120" spans="1:6" s="8" customFormat="1" ht="15.75">
      <c r="A120" s="4"/>
      <c r="B120" s="4"/>
      <c r="C120" s="4"/>
      <c r="D120" s="4"/>
      <c r="E120" s="23"/>
      <c r="F120" s="4"/>
    </row>
    <row r="121" spans="1:6" s="8" customFormat="1" ht="15.75">
      <c r="A121" s="4"/>
      <c r="B121" s="4"/>
      <c r="C121" s="4"/>
      <c r="D121" s="4"/>
      <c r="E121" s="23"/>
      <c r="F121" s="4"/>
    </row>
    <row r="122" spans="1:6" s="8" customFormat="1" ht="15.75">
      <c r="A122" s="4" t="s">
        <v>600</v>
      </c>
      <c r="B122" s="4"/>
      <c r="C122" s="4"/>
      <c r="D122" s="4" t="s">
        <v>291</v>
      </c>
      <c r="E122" s="23"/>
      <c r="F122" s="4"/>
    </row>
    <row r="123" spans="1:6" ht="15.75">
      <c r="A123" s="1"/>
      <c r="B123" s="1"/>
      <c r="C123" s="1"/>
      <c r="D123" s="1"/>
      <c r="E123" s="24"/>
      <c r="F123" s="1"/>
    </row>
    <row r="124" spans="1:6" ht="15.75">
      <c r="A124" s="1"/>
      <c r="B124" s="1"/>
      <c r="C124" s="1"/>
      <c r="D124" s="1"/>
      <c r="E124" s="24"/>
      <c r="F124" s="1"/>
    </row>
    <row r="125" spans="1:6" ht="15.75">
      <c r="A125" s="1"/>
      <c r="B125" s="1"/>
      <c r="C125" s="1"/>
      <c r="D125" s="1"/>
      <c r="E125" s="24"/>
      <c r="F125" s="1"/>
    </row>
    <row r="126" spans="1:6" ht="15.75">
      <c r="A126" s="1"/>
      <c r="B126" s="1"/>
      <c r="C126" s="1"/>
      <c r="D126" s="1"/>
      <c r="E126" s="24"/>
      <c r="F126" s="1"/>
    </row>
  </sheetData>
  <sheetProtection/>
  <printOptions/>
  <pageMargins left="0.75" right="0.24" top="0.51" bottom="0.48" header="0.17" footer="0.1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zoomScalePageLayoutView="0" workbookViewId="0" topLeftCell="A2">
      <selection activeCell="A10" sqref="A10"/>
    </sheetView>
  </sheetViews>
  <sheetFormatPr defaultColWidth="9.140625" defaultRowHeight="12.75"/>
  <cols>
    <col min="1" max="1" width="42.28125" style="0" customWidth="1"/>
    <col min="2" max="2" width="3.8515625" style="0" customWidth="1"/>
    <col min="3" max="3" width="6.28125" style="0" customWidth="1"/>
    <col min="4" max="4" width="16.57421875" style="96" hidden="1" customWidth="1"/>
    <col min="5" max="5" width="16.8515625" style="96" customWidth="1"/>
    <col min="6" max="6" width="17.00390625" style="96" hidden="1" customWidth="1"/>
    <col min="7" max="7" width="16.00390625" style="0" hidden="1" customWidth="1"/>
    <col min="8" max="8" width="16.8515625" style="0" hidden="1" customWidth="1"/>
    <col min="9" max="9" width="16.8515625" style="0" customWidth="1"/>
    <col min="10" max="10" width="17.00390625" style="0" hidden="1" customWidth="1"/>
    <col min="11" max="11" width="15.7109375" style="0" hidden="1" customWidth="1"/>
    <col min="12" max="12" width="16.8515625" style="0" customWidth="1"/>
    <col min="13" max="13" width="17.28125" style="0" bestFit="1" customWidth="1"/>
    <col min="14" max="14" width="3.28125" style="0" customWidth="1"/>
    <col min="16" max="16" width="17.28125" style="0" bestFit="1" customWidth="1"/>
  </cols>
  <sheetData>
    <row r="1" spans="1:13" ht="18.75">
      <c r="A1" s="1" t="s">
        <v>293</v>
      </c>
      <c r="B1" s="1"/>
      <c r="C1" s="1"/>
      <c r="D1" s="3"/>
      <c r="E1" s="3"/>
      <c r="F1" s="3"/>
      <c r="I1" s="9" t="s">
        <v>79</v>
      </c>
      <c r="M1" s="1"/>
    </row>
    <row r="2" spans="1:13" ht="15.75">
      <c r="A2" s="1" t="s">
        <v>80</v>
      </c>
      <c r="B2" s="1"/>
      <c r="C2" s="1"/>
      <c r="D2" s="3"/>
      <c r="E2" s="3"/>
      <c r="F2" s="3"/>
      <c r="I2" s="4" t="s">
        <v>736</v>
      </c>
      <c r="M2" s="1"/>
    </row>
    <row r="3" spans="1:13" ht="15.75">
      <c r="A3" s="1" t="s">
        <v>81</v>
      </c>
      <c r="B3" s="1"/>
      <c r="C3" s="1"/>
      <c r="D3" s="3"/>
      <c r="E3" s="3"/>
      <c r="F3" s="3"/>
      <c r="J3" s="1"/>
      <c r="L3" s="1"/>
      <c r="M3" s="1"/>
    </row>
    <row r="4" spans="1:13" ht="15.75">
      <c r="A4" s="1"/>
      <c r="B4" s="1"/>
      <c r="C4" s="1"/>
      <c r="D4" s="3"/>
      <c r="E4" s="3"/>
      <c r="F4" s="3"/>
      <c r="J4" s="1"/>
      <c r="L4" s="1"/>
      <c r="M4" s="1"/>
    </row>
    <row r="5" spans="1:13" ht="15.75">
      <c r="A5" s="1"/>
      <c r="B5" s="1"/>
      <c r="C5" s="1"/>
      <c r="D5" s="3"/>
      <c r="E5" s="3"/>
      <c r="F5" s="3"/>
      <c r="I5" s="4" t="s">
        <v>294</v>
      </c>
      <c r="M5" s="1"/>
    </row>
    <row r="6" spans="1:13" ht="18.75">
      <c r="A6" s="9" t="s">
        <v>719</v>
      </c>
      <c r="B6" s="1"/>
      <c r="C6" s="1"/>
      <c r="D6" s="3"/>
      <c r="E6" s="3"/>
      <c r="F6" s="3"/>
      <c r="I6" s="1" t="s">
        <v>84</v>
      </c>
      <c r="M6" s="1"/>
    </row>
    <row r="7" spans="1:13" ht="15.75">
      <c r="A7" s="101"/>
      <c r="B7" s="1"/>
      <c r="C7" s="1"/>
      <c r="D7" s="3"/>
      <c r="E7" s="3"/>
      <c r="F7" s="3"/>
      <c r="I7" s="1" t="s">
        <v>85</v>
      </c>
      <c r="M7" s="19"/>
    </row>
    <row r="8" spans="1:13" ht="15.75">
      <c r="A8" s="1"/>
      <c r="B8" s="1"/>
      <c r="C8" s="1"/>
      <c r="D8" s="3"/>
      <c r="E8" s="3"/>
      <c r="F8" s="3"/>
      <c r="G8" s="1"/>
      <c r="H8" s="1"/>
      <c r="J8" s="1"/>
      <c r="K8" s="1"/>
      <c r="L8" s="1"/>
      <c r="M8" s="1"/>
    </row>
    <row r="9" spans="1:13" ht="15.75">
      <c r="A9" s="1"/>
      <c r="B9" s="1"/>
      <c r="C9" s="1"/>
      <c r="D9" s="3"/>
      <c r="E9" s="3"/>
      <c r="F9" s="3"/>
      <c r="G9" s="1"/>
      <c r="H9" s="1"/>
      <c r="I9" s="1"/>
      <c r="J9" s="1"/>
      <c r="K9" s="1"/>
      <c r="L9" s="1"/>
      <c r="M9" s="1"/>
    </row>
    <row r="10" spans="1:13" s="31" customFormat="1" ht="43.5" customHeight="1">
      <c r="A10" s="30" t="s">
        <v>295</v>
      </c>
      <c r="B10" s="29" t="s">
        <v>296</v>
      </c>
      <c r="C10" s="29" t="s">
        <v>87</v>
      </c>
      <c r="D10" s="93" t="s">
        <v>643</v>
      </c>
      <c r="E10" s="93" t="s">
        <v>644</v>
      </c>
      <c r="F10" s="93" t="s">
        <v>645</v>
      </c>
      <c r="G10" s="30" t="s">
        <v>646</v>
      </c>
      <c r="H10" s="93" t="s">
        <v>606</v>
      </c>
      <c r="I10" s="93" t="s">
        <v>605</v>
      </c>
      <c r="J10" s="93" t="s">
        <v>604</v>
      </c>
      <c r="K10" s="30" t="s">
        <v>603</v>
      </c>
      <c r="L10" s="29" t="s">
        <v>648</v>
      </c>
      <c r="M10" s="29" t="s">
        <v>647</v>
      </c>
    </row>
    <row r="11" spans="1:16" s="34" customFormat="1" ht="21.75" customHeight="1">
      <c r="A11" s="32" t="s">
        <v>297</v>
      </c>
      <c r="B11" s="32" t="s">
        <v>278</v>
      </c>
      <c r="C11" s="32"/>
      <c r="D11" s="94"/>
      <c r="E11" s="94">
        <v>25170846427</v>
      </c>
      <c r="F11" s="94">
        <f>31314682715-G11</f>
        <v>28543535493</v>
      </c>
      <c r="G11" s="41">
        <v>2771147222</v>
      </c>
      <c r="H11" s="41"/>
      <c r="I11" s="41">
        <v>18948200753</v>
      </c>
      <c r="J11" s="41">
        <v>27767619114</v>
      </c>
      <c r="K11" s="41">
        <v>2334747462</v>
      </c>
      <c r="L11" s="41">
        <f aca="true" t="shared" si="0" ref="L11:L29">G11+F11+E11+D11</f>
        <v>56485529142</v>
      </c>
      <c r="M11" s="41">
        <f aca="true" t="shared" si="1" ref="M11:M29">K11+J11+I11+H11</f>
        <v>49050567329</v>
      </c>
      <c r="P11" s="122"/>
    </row>
    <row r="12" spans="1:13" s="34" customFormat="1" ht="21.75" customHeight="1">
      <c r="A12" s="35" t="s">
        <v>298</v>
      </c>
      <c r="B12" s="35" t="s">
        <v>280</v>
      </c>
      <c r="C12" s="35"/>
      <c r="D12" s="94"/>
      <c r="E12" s="94">
        <v>4826760</v>
      </c>
      <c r="F12" s="41">
        <f>310963640-G12</f>
        <v>254544284</v>
      </c>
      <c r="G12" s="42">
        <v>56419356</v>
      </c>
      <c r="H12" s="41"/>
      <c r="I12" s="42">
        <v>32468369</v>
      </c>
      <c r="J12" s="42">
        <v>187003427</v>
      </c>
      <c r="K12" s="42">
        <v>784983</v>
      </c>
      <c r="L12" s="41">
        <f t="shared" si="0"/>
        <v>315790400</v>
      </c>
      <c r="M12" s="41">
        <f t="shared" si="1"/>
        <v>220256779</v>
      </c>
    </row>
    <row r="13" spans="1:13" s="31" customFormat="1" ht="29.25">
      <c r="A13" s="36" t="s">
        <v>299</v>
      </c>
      <c r="B13" s="37" t="s">
        <v>300</v>
      </c>
      <c r="C13" s="37"/>
      <c r="D13" s="43"/>
      <c r="E13" s="43">
        <f>E11-E12</f>
        <v>25166019667</v>
      </c>
      <c r="F13" s="43">
        <f>F11-F12</f>
        <v>28288991209</v>
      </c>
      <c r="G13" s="43">
        <v>2714727866</v>
      </c>
      <c r="H13" s="43"/>
      <c r="I13" s="43">
        <f>I11-I12</f>
        <v>18915732384</v>
      </c>
      <c r="J13" s="43">
        <f>J11-J12</f>
        <v>27580615687</v>
      </c>
      <c r="K13" s="43">
        <v>2333962479</v>
      </c>
      <c r="L13" s="111">
        <f t="shared" si="0"/>
        <v>56169738742</v>
      </c>
      <c r="M13" s="111">
        <f t="shared" si="1"/>
        <v>48830310550</v>
      </c>
    </row>
    <row r="14" spans="1:13" s="34" customFormat="1" ht="19.5" customHeight="1">
      <c r="A14" s="35" t="s">
        <v>301</v>
      </c>
      <c r="B14" s="35" t="s">
        <v>302</v>
      </c>
      <c r="C14" s="35"/>
      <c r="D14" s="95"/>
      <c r="E14" s="95">
        <v>21974673082</v>
      </c>
      <c r="F14" s="95">
        <f>27037096623-G14</f>
        <v>24772822598</v>
      </c>
      <c r="G14" s="42">
        <v>2264274025</v>
      </c>
      <c r="H14" s="41"/>
      <c r="I14" s="42">
        <v>16223186445</v>
      </c>
      <c r="J14" s="42">
        <v>24316981017</v>
      </c>
      <c r="K14" s="42">
        <v>1691638563</v>
      </c>
      <c r="L14" s="41">
        <f t="shared" si="0"/>
        <v>49011769705</v>
      </c>
      <c r="M14" s="41">
        <f t="shared" si="1"/>
        <v>42231806025</v>
      </c>
    </row>
    <row r="15" spans="1:13" s="31" customFormat="1" ht="29.25">
      <c r="A15" s="36" t="s">
        <v>303</v>
      </c>
      <c r="B15" s="37" t="s">
        <v>304</v>
      </c>
      <c r="C15" s="37"/>
      <c r="D15" s="43"/>
      <c r="E15" s="43">
        <f>E13-E14</f>
        <v>3191346585</v>
      </c>
      <c r="F15" s="43">
        <f>F13-F14</f>
        <v>3516168611</v>
      </c>
      <c r="G15" s="43">
        <v>450453841</v>
      </c>
      <c r="H15" s="43"/>
      <c r="I15" s="43">
        <f>I13-I14</f>
        <v>2692545939</v>
      </c>
      <c r="J15" s="43">
        <f>J13-J14</f>
        <v>3263634670</v>
      </c>
      <c r="K15" s="43">
        <v>642323916</v>
      </c>
      <c r="L15" s="111">
        <f t="shared" si="0"/>
        <v>7157969037</v>
      </c>
      <c r="M15" s="111">
        <f t="shared" si="1"/>
        <v>6598504525</v>
      </c>
    </row>
    <row r="16" spans="1:13" s="34" customFormat="1" ht="21.75" customHeight="1">
      <c r="A16" s="35" t="s">
        <v>305</v>
      </c>
      <c r="B16" s="35" t="s">
        <v>306</v>
      </c>
      <c r="C16" s="35"/>
      <c r="D16" s="95"/>
      <c r="E16" s="95">
        <v>60183951</v>
      </c>
      <c r="F16" s="95">
        <f>324216144-G16</f>
        <v>162378250</v>
      </c>
      <c r="G16" s="42">
        <v>161837894</v>
      </c>
      <c r="H16" s="41"/>
      <c r="I16" s="42">
        <v>145864849</v>
      </c>
      <c r="J16" s="42">
        <v>498973510</v>
      </c>
      <c r="K16" s="42">
        <v>100303176</v>
      </c>
      <c r="L16" s="41">
        <f t="shared" si="0"/>
        <v>384400095</v>
      </c>
      <c r="M16" s="41">
        <f t="shared" si="1"/>
        <v>745141535</v>
      </c>
    </row>
    <row r="17" spans="1:13" s="34" customFormat="1" ht="21.75" customHeight="1">
      <c r="A17" s="35" t="s">
        <v>307</v>
      </c>
      <c r="B17" s="35" t="s">
        <v>308</v>
      </c>
      <c r="C17" s="35"/>
      <c r="D17" s="94"/>
      <c r="E17" s="94">
        <v>20279984</v>
      </c>
      <c r="F17" s="41">
        <f>213522706-G17</f>
        <v>213522706</v>
      </c>
      <c r="G17" s="42">
        <v>0</v>
      </c>
      <c r="H17" s="41"/>
      <c r="I17" s="42">
        <v>0</v>
      </c>
      <c r="J17" s="42">
        <v>4127279</v>
      </c>
      <c r="K17" s="42">
        <v>4266667</v>
      </c>
      <c r="L17" s="41">
        <f t="shared" si="0"/>
        <v>233802690</v>
      </c>
      <c r="M17" s="41">
        <f t="shared" si="1"/>
        <v>8393946</v>
      </c>
    </row>
    <row r="18" spans="1:13" s="34" customFormat="1" ht="21.75" customHeight="1">
      <c r="A18" s="35" t="s">
        <v>309</v>
      </c>
      <c r="B18" s="35" t="s">
        <v>310</v>
      </c>
      <c r="C18" s="35"/>
      <c r="D18" s="95"/>
      <c r="E18" s="42">
        <v>0</v>
      </c>
      <c r="F18" s="95">
        <v>26301669</v>
      </c>
      <c r="G18" s="42">
        <v>0</v>
      </c>
      <c r="H18" s="41"/>
      <c r="I18" s="42">
        <v>0</v>
      </c>
      <c r="J18" s="42">
        <v>12527779</v>
      </c>
      <c r="K18" s="42">
        <v>3666667</v>
      </c>
      <c r="L18" s="41">
        <f t="shared" si="0"/>
        <v>26301669</v>
      </c>
      <c r="M18" s="41">
        <f t="shared" si="1"/>
        <v>16194446</v>
      </c>
    </row>
    <row r="19" spans="1:13" s="34" customFormat="1" ht="21.75" customHeight="1">
      <c r="A19" s="35" t="s">
        <v>311</v>
      </c>
      <c r="B19" s="35" t="s">
        <v>312</v>
      </c>
      <c r="C19" s="35"/>
      <c r="D19" s="95"/>
      <c r="E19" s="95">
        <v>1562334173</v>
      </c>
      <c r="F19" s="95">
        <f>2069680184-G19</f>
        <v>1688698071</v>
      </c>
      <c r="G19" s="42">
        <v>380982113</v>
      </c>
      <c r="H19" s="41"/>
      <c r="I19" s="42">
        <v>1310733421</v>
      </c>
      <c r="J19" s="42">
        <v>1904237007</v>
      </c>
      <c r="K19" s="42">
        <v>354523727</v>
      </c>
      <c r="L19" s="41">
        <f t="shared" si="0"/>
        <v>3632014357</v>
      </c>
      <c r="M19" s="41">
        <f t="shared" si="1"/>
        <v>3569494155</v>
      </c>
    </row>
    <row r="20" spans="1:13" s="34" customFormat="1" ht="21.75" customHeight="1">
      <c r="A20" s="35" t="s">
        <v>313</v>
      </c>
      <c r="B20" s="35" t="s">
        <v>314</v>
      </c>
      <c r="C20" s="35"/>
      <c r="D20" s="95"/>
      <c r="E20" s="95">
        <v>628702748</v>
      </c>
      <c r="F20" s="95">
        <f>952688450-G20</f>
        <v>722531645</v>
      </c>
      <c r="G20" s="42">
        <v>230156805</v>
      </c>
      <c r="H20" s="41"/>
      <c r="I20" s="42">
        <v>833948243</v>
      </c>
      <c r="J20" s="42">
        <f>833736968-K20</f>
        <v>548512872</v>
      </c>
      <c r="K20" s="42">
        <v>285224096</v>
      </c>
      <c r="L20" s="41">
        <f t="shared" si="0"/>
        <v>1581391198</v>
      </c>
      <c r="M20" s="41">
        <f t="shared" si="1"/>
        <v>1667685211</v>
      </c>
    </row>
    <row r="21" spans="1:13" s="31" customFormat="1" ht="43.5">
      <c r="A21" s="36" t="s">
        <v>315</v>
      </c>
      <c r="B21" s="37" t="s">
        <v>316</v>
      </c>
      <c r="C21" s="37"/>
      <c r="D21" s="43"/>
      <c r="E21" s="43">
        <f>E15+E16-E17-E19-E20</f>
        <v>1040213631</v>
      </c>
      <c r="F21" s="43">
        <f>F15+F16-F17-F19-F20</f>
        <v>1053794439</v>
      </c>
      <c r="G21" s="43">
        <v>1152817</v>
      </c>
      <c r="H21" s="43"/>
      <c r="I21" s="43">
        <f>I15+I16-I17-I19-I20</f>
        <v>693729124</v>
      </c>
      <c r="J21" s="43">
        <f>J15+J16-J17-J19-J20</f>
        <v>1305731022</v>
      </c>
      <c r="K21" s="43">
        <v>98612602</v>
      </c>
      <c r="L21" s="111">
        <f t="shared" si="0"/>
        <v>2095160887</v>
      </c>
      <c r="M21" s="111">
        <f t="shared" si="1"/>
        <v>2098072748</v>
      </c>
    </row>
    <row r="22" spans="1:13" s="34" customFormat="1" ht="21.75" customHeight="1">
      <c r="A22" s="35" t="s">
        <v>317</v>
      </c>
      <c r="B22" s="35" t="s">
        <v>318</v>
      </c>
      <c r="C22" s="35"/>
      <c r="D22" s="95"/>
      <c r="E22" s="95">
        <v>29151713</v>
      </c>
      <c r="F22" s="42">
        <f>5568065-G22</f>
        <v>897</v>
      </c>
      <c r="G22" s="42">
        <v>5567168</v>
      </c>
      <c r="H22" s="41"/>
      <c r="I22" s="42">
        <v>4169803</v>
      </c>
      <c r="J22" s="42">
        <v>2219165</v>
      </c>
      <c r="K22" s="42">
        <v>5560648</v>
      </c>
      <c r="L22" s="41">
        <f t="shared" si="0"/>
        <v>34719778</v>
      </c>
      <c r="M22" s="41">
        <f t="shared" si="1"/>
        <v>11949616</v>
      </c>
    </row>
    <row r="23" spans="1:13" s="34" customFormat="1" ht="21.75" customHeight="1">
      <c r="A23" s="35" t="s">
        <v>319</v>
      </c>
      <c r="B23" s="35" t="s">
        <v>320</v>
      </c>
      <c r="C23" s="35"/>
      <c r="D23" s="95"/>
      <c r="E23" s="95">
        <v>430162</v>
      </c>
      <c r="F23" s="95">
        <f>15877-G23</f>
        <v>15325</v>
      </c>
      <c r="G23" s="42">
        <v>552</v>
      </c>
      <c r="H23" s="41"/>
      <c r="I23" s="42">
        <v>536358</v>
      </c>
      <c r="J23" s="42">
        <v>8957383</v>
      </c>
      <c r="K23" s="42">
        <v>551413</v>
      </c>
      <c r="L23" s="41">
        <f t="shared" si="0"/>
        <v>446039</v>
      </c>
      <c r="M23" s="41">
        <f t="shared" si="1"/>
        <v>10045154</v>
      </c>
    </row>
    <row r="24" spans="1:13" s="31" customFormat="1" ht="24.75" customHeight="1">
      <c r="A24" s="37" t="s">
        <v>321</v>
      </c>
      <c r="B24" s="37" t="s">
        <v>322</v>
      </c>
      <c r="C24" s="37"/>
      <c r="D24" s="43"/>
      <c r="E24" s="43">
        <f>E22-E23</f>
        <v>28721551</v>
      </c>
      <c r="F24" s="43">
        <f>F22-F23</f>
        <v>-14428</v>
      </c>
      <c r="G24" s="43">
        <v>5566616</v>
      </c>
      <c r="H24" s="43"/>
      <c r="I24" s="43">
        <f>I22-I23</f>
        <v>3633445</v>
      </c>
      <c r="J24" s="43">
        <f>J22-J23</f>
        <v>-6738218</v>
      </c>
      <c r="K24" s="43">
        <v>5009235</v>
      </c>
      <c r="L24" s="111">
        <f t="shared" si="0"/>
        <v>34273739</v>
      </c>
      <c r="M24" s="111">
        <f t="shared" si="1"/>
        <v>1904462</v>
      </c>
    </row>
    <row r="25" spans="1:13" s="34" customFormat="1" ht="21.75" customHeight="1">
      <c r="A25" s="35" t="s">
        <v>323</v>
      </c>
      <c r="B25" s="35" t="s">
        <v>324</v>
      </c>
      <c r="C25" s="35"/>
      <c r="D25" s="95"/>
      <c r="E25" s="95"/>
      <c r="F25" s="95"/>
      <c r="G25" s="42"/>
      <c r="H25" s="41"/>
      <c r="I25" s="42"/>
      <c r="J25" s="42"/>
      <c r="K25" s="42"/>
      <c r="L25" s="41">
        <f t="shared" si="0"/>
        <v>0</v>
      </c>
      <c r="M25" s="41">
        <f t="shared" si="1"/>
        <v>0</v>
      </c>
    </row>
    <row r="26" spans="1:13" s="31" customFormat="1" ht="29.25">
      <c r="A26" s="36" t="s">
        <v>325</v>
      </c>
      <c r="B26" s="37" t="s">
        <v>326</v>
      </c>
      <c r="C26" s="37"/>
      <c r="D26" s="43"/>
      <c r="E26" s="43">
        <f>E21+E24</f>
        <v>1068935182</v>
      </c>
      <c r="F26" s="43">
        <f>F21+F24</f>
        <v>1053780011</v>
      </c>
      <c r="G26" s="43">
        <v>6719433</v>
      </c>
      <c r="H26" s="43"/>
      <c r="I26" s="43">
        <f>I21+I24</f>
        <v>697362569</v>
      </c>
      <c r="J26" s="43">
        <f>J21+J24</f>
        <v>1298992804</v>
      </c>
      <c r="K26" s="43">
        <v>103621837</v>
      </c>
      <c r="L26" s="111">
        <f t="shared" si="0"/>
        <v>2129434626</v>
      </c>
      <c r="M26" s="111">
        <f t="shared" si="1"/>
        <v>2099977210</v>
      </c>
    </row>
    <row r="27" spans="1:13" s="34" customFormat="1" ht="21.75" customHeight="1">
      <c r="A27" s="35" t="s">
        <v>327</v>
      </c>
      <c r="B27" s="35" t="s">
        <v>328</v>
      </c>
      <c r="C27" s="35"/>
      <c r="D27" s="95"/>
      <c r="E27" s="95">
        <v>239697740</v>
      </c>
      <c r="F27" s="95">
        <f>281232939-G27</f>
        <v>278240581</v>
      </c>
      <c r="G27" s="42">
        <v>2992358</v>
      </c>
      <c r="H27" s="41"/>
      <c r="I27" s="42">
        <v>138094346</v>
      </c>
      <c r="J27" s="113">
        <v>219371853</v>
      </c>
      <c r="K27" s="42">
        <v>45170572</v>
      </c>
      <c r="L27" s="41">
        <f t="shared" si="0"/>
        <v>520930679</v>
      </c>
      <c r="M27" s="41">
        <f t="shared" si="1"/>
        <v>402636771</v>
      </c>
    </row>
    <row r="28" spans="1:13" s="34" customFormat="1" ht="21.75" customHeight="1">
      <c r="A28" s="35" t="s">
        <v>329</v>
      </c>
      <c r="B28" s="35" t="s">
        <v>330</v>
      </c>
      <c r="C28" s="35"/>
      <c r="D28" s="95"/>
      <c r="E28" s="95"/>
      <c r="F28" s="95"/>
      <c r="G28" s="42"/>
      <c r="H28" s="41">
        <v>0</v>
      </c>
      <c r="I28" s="42"/>
      <c r="J28" s="42"/>
      <c r="K28" s="42"/>
      <c r="L28" s="41">
        <f t="shared" si="0"/>
        <v>0</v>
      </c>
      <c r="M28" s="41">
        <f t="shared" si="1"/>
        <v>0</v>
      </c>
    </row>
    <row r="29" spans="1:13" s="31" customFormat="1" ht="54.75" customHeight="1">
      <c r="A29" s="36" t="s">
        <v>331</v>
      </c>
      <c r="B29" s="37" t="s">
        <v>332</v>
      </c>
      <c r="C29" s="37"/>
      <c r="D29" s="43"/>
      <c r="E29" s="43">
        <f>E26-E27</f>
        <v>829237442</v>
      </c>
      <c r="F29" s="43">
        <f>F26-F27</f>
        <v>775539430</v>
      </c>
      <c r="G29" s="43">
        <v>3727075</v>
      </c>
      <c r="H29" s="43"/>
      <c r="I29" s="43">
        <f>I26-I27</f>
        <v>559268223</v>
      </c>
      <c r="J29" s="43">
        <f>J26-J27</f>
        <v>1079620951</v>
      </c>
      <c r="K29" s="43">
        <v>58451265</v>
      </c>
      <c r="L29" s="111">
        <f t="shared" si="0"/>
        <v>1608503947</v>
      </c>
      <c r="M29" s="111">
        <f t="shared" si="1"/>
        <v>1697340439</v>
      </c>
    </row>
    <row r="30" spans="1:13" s="34" customFormat="1" ht="21.75" customHeight="1">
      <c r="A30" s="35" t="s">
        <v>333</v>
      </c>
      <c r="B30" s="35" t="s">
        <v>334</v>
      </c>
      <c r="C30" s="35"/>
      <c r="D30" s="95"/>
      <c r="E30" s="95"/>
      <c r="F30" s="95"/>
      <c r="G30" s="42"/>
      <c r="H30" s="41">
        <v>0</v>
      </c>
      <c r="I30" s="42"/>
      <c r="J30" s="42"/>
      <c r="K30" s="42"/>
      <c r="L30" s="41">
        <v>0</v>
      </c>
      <c r="M30" s="41">
        <v>0</v>
      </c>
    </row>
    <row r="31" spans="1:13" s="34" customFormat="1" ht="21.75" customHeight="1">
      <c r="A31" s="35" t="s">
        <v>335</v>
      </c>
      <c r="B31" s="35" t="s">
        <v>336</v>
      </c>
      <c r="C31" s="35"/>
      <c r="D31" s="95"/>
      <c r="E31" s="95"/>
      <c r="F31" s="95"/>
      <c r="G31" s="42"/>
      <c r="H31" s="41">
        <v>0</v>
      </c>
      <c r="I31" s="42"/>
      <c r="J31" s="42"/>
      <c r="K31" s="42"/>
      <c r="L31" s="41">
        <v>0</v>
      </c>
      <c r="M31" s="41">
        <v>0</v>
      </c>
    </row>
    <row r="32" spans="1:13" s="34" customFormat="1" ht="21.75" customHeight="1">
      <c r="A32" s="38" t="s">
        <v>337</v>
      </c>
      <c r="B32" s="38" t="s">
        <v>338</v>
      </c>
      <c r="C32" s="38"/>
      <c r="D32" s="44"/>
      <c r="E32" s="44">
        <f>E29/1095900</f>
        <v>756.6725449402318</v>
      </c>
      <c r="F32" s="44">
        <f>F29/1095900</f>
        <v>707.6735377315448</v>
      </c>
      <c r="G32" s="44">
        <f>G29/1095900</f>
        <v>3.4009261793959302</v>
      </c>
      <c r="H32" s="44"/>
      <c r="I32" s="44">
        <f>I29/1095900</f>
        <v>510.32778811935395</v>
      </c>
      <c r="J32" s="44">
        <f>J29/1095900</f>
        <v>985.1454977643946</v>
      </c>
      <c r="K32" s="44">
        <f>K29/1095900</f>
        <v>53.33631261976458</v>
      </c>
      <c r="L32" s="44">
        <f>L29/1095900</f>
        <v>1467.7470088511725</v>
      </c>
      <c r="M32" s="44">
        <f>M29/1095900</f>
        <v>1548.8095985035131</v>
      </c>
    </row>
    <row r="33" spans="1:13" s="34" customFormat="1" ht="15">
      <c r="A33" s="39"/>
      <c r="B33" s="39"/>
      <c r="C33" s="39"/>
      <c r="D33" s="17"/>
      <c r="E33" s="17"/>
      <c r="F33" s="17"/>
      <c r="G33" s="39"/>
      <c r="H33" s="39"/>
      <c r="I33" s="39"/>
      <c r="J33" s="39"/>
      <c r="K33" s="39"/>
      <c r="L33" s="39"/>
      <c r="M33" s="39"/>
    </row>
    <row r="34" spans="1:12" s="31" customFormat="1" ht="15">
      <c r="A34" s="40"/>
      <c r="B34" s="40"/>
      <c r="C34" s="40"/>
      <c r="D34" s="16"/>
      <c r="E34" s="16"/>
      <c r="F34" s="16"/>
      <c r="G34" s="40"/>
      <c r="H34" s="40"/>
      <c r="I34" s="40"/>
      <c r="J34" s="40"/>
      <c r="K34" s="40"/>
      <c r="L34" s="99" t="s">
        <v>720</v>
      </c>
    </row>
    <row r="35" spans="1:12" s="31" customFormat="1" ht="15">
      <c r="A35" s="40" t="s">
        <v>597</v>
      </c>
      <c r="B35" s="40"/>
      <c r="C35" s="40"/>
      <c r="D35" s="16"/>
      <c r="E35" s="16"/>
      <c r="F35" s="16"/>
      <c r="G35" s="40"/>
      <c r="H35" s="40"/>
      <c r="I35" s="40"/>
      <c r="K35" s="40"/>
      <c r="L35" s="99" t="s">
        <v>594</v>
      </c>
    </row>
    <row r="36" spans="1:11" s="31" customFormat="1" ht="15">
      <c r="A36" s="40"/>
      <c r="B36" s="40"/>
      <c r="C36" s="40"/>
      <c r="D36" s="16"/>
      <c r="E36" s="16"/>
      <c r="F36" s="16"/>
      <c r="G36" s="40"/>
      <c r="H36" s="40"/>
      <c r="I36" s="40"/>
      <c r="J36" s="40"/>
      <c r="K36" s="40"/>
    </row>
    <row r="37" spans="1:11" s="31" customFormat="1" ht="15">
      <c r="A37" s="40"/>
      <c r="B37" s="40"/>
      <c r="C37" s="40"/>
      <c r="D37" s="16"/>
      <c r="E37" s="16"/>
      <c r="F37" s="16"/>
      <c r="G37" s="40"/>
      <c r="H37" s="40"/>
      <c r="I37" s="40"/>
      <c r="J37" s="63"/>
      <c r="K37" s="63"/>
    </row>
    <row r="38" spans="1:11" s="31" customFormat="1" ht="15">
      <c r="A38" s="40"/>
      <c r="B38" s="40"/>
      <c r="C38" s="40"/>
      <c r="D38" s="16"/>
      <c r="E38" s="16"/>
      <c r="F38" s="16"/>
      <c r="G38" s="40"/>
      <c r="H38" s="40"/>
      <c r="I38" s="40"/>
      <c r="J38" s="40"/>
      <c r="K38" s="40"/>
    </row>
    <row r="39" spans="1:11" s="31" customFormat="1" ht="15">
      <c r="A39" s="40"/>
      <c r="B39" s="40"/>
      <c r="C39" s="40"/>
      <c r="D39" s="16"/>
      <c r="E39" s="16"/>
      <c r="F39" s="16"/>
      <c r="G39" s="40"/>
      <c r="H39" s="40"/>
      <c r="I39" s="40"/>
      <c r="J39" s="40"/>
      <c r="K39" s="40"/>
    </row>
    <row r="40" spans="1:12" s="31" customFormat="1" ht="15">
      <c r="A40" s="40" t="s">
        <v>290</v>
      </c>
      <c r="B40" s="40"/>
      <c r="C40" s="40"/>
      <c r="D40" s="16"/>
      <c r="E40" s="16"/>
      <c r="F40" s="16"/>
      <c r="G40" s="40"/>
      <c r="H40" s="40"/>
      <c r="I40" s="40"/>
      <c r="J40" s="40"/>
      <c r="K40" s="40"/>
      <c r="L40" s="40" t="s">
        <v>598</v>
      </c>
    </row>
    <row r="41" spans="1:13" s="34" customFormat="1" ht="15">
      <c r="A41" s="39"/>
      <c r="B41" s="39"/>
      <c r="C41" s="39"/>
      <c r="D41" s="17"/>
      <c r="E41" s="17"/>
      <c r="F41" s="17"/>
      <c r="G41" s="39"/>
      <c r="H41" s="39"/>
      <c r="I41" s="39"/>
      <c r="J41" s="39"/>
      <c r="K41" s="39"/>
      <c r="L41" s="39"/>
      <c r="M41" s="39"/>
    </row>
    <row r="42" spans="4:6" s="34" customFormat="1" ht="14.25">
      <c r="D42" s="33"/>
      <c r="E42" s="33"/>
      <c r="F42" s="33"/>
    </row>
    <row r="43" spans="4:6" s="34" customFormat="1" ht="14.25">
      <c r="D43" s="33"/>
      <c r="E43" s="33"/>
      <c r="F43" s="33"/>
    </row>
    <row r="44" spans="4:6" s="34" customFormat="1" ht="14.25">
      <c r="D44" s="33"/>
      <c r="E44" s="33"/>
      <c r="F44" s="33"/>
    </row>
    <row r="45" spans="4:6" s="34" customFormat="1" ht="14.25">
      <c r="D45" s="33"/>
      <c r="E45" s="33"/>
      <c r="F45" s="33"/>
    </row>
    <row r="46" spans="4:6" s="34" customFormat="1" ht="14.25">
      <c r="D46" s="33"/>
      <c r="E46" s="33"/>
      <c r="F46" s="33"/>
    </row>
    <row r="47" spans="4:6" s="34" customFormat="1" ht="14.25">
      <c r="D47" s="33"/>
      <c r="E47" s="33"/>
      <c r="F47" s="33"/>
    </row>
    <row r="48" spans="4:6" s="34" customFormat="1" ht="14.25">
      <c r="D48" s="33"/>
      <c r="E48" s="33"/>
      <c r="F48" s="33"/>
    </row>
    <row r="49" spans="4:6" s="34" customFormat="1" ht="14.25">
      <c r="D49" s="33"/>
      <c r="E49" s="33"/>
      <c r="F49" s="33"/>
    </row>
    <row r="50" spans="4:6" s="34" customFormat="1" ht="14.25">
      <c r="D50" s="33"/>
      <c r="E50" s="33"/>
      <c r="F50" s="33"/>
    </row>
    <row r="51" spans="4:6" s="34" customFormat="1" ht="14.25">
      <c r="D51" s="33"/>
      <c r="E51" s="33"/>
      <c r="F51" s="33"/>
    </row>
    <row r="52" spans="4:6" s="34" customFormat="1" ht="14.25">
      <c r="D52" s="33"/>
      <c r="E52" s="33"/>
      <c r="F52" s="33"/>
    </row>
    <row r="53" spans="4:6" s="34" customFormat="1" ht="14.25">
      <c r="D53" s="33"/>
      <c r="E53" s="33"/>
      <c r="F53" s="33"/>
    </row>
    <row r="54" spans="4:6" s="34" customFormat="1" ht="14.25">
      <c r="D54" s="33"/>
      <c r="E54" s="33"/>
      <c r="F54" s="33"/>
    </row>
    <row r="55" spans="4:6" s="34" customFormat="1" ht="14.25">
      <c r="D55" s="33"/>
      <c r="E55" s="33"/>
      <c r="F55" s="33"/>
    </row>
    <row r="56" spans="4:6" s="34" customFormat="1" ht="14.25">
      <c r="D56" s="33"/>
      <c r="E56" s="33"/>
      <c r="F56" s="33"/>
    </row>
    <row r="57" spans="4:6" s="34" customFormat="1" ht="14.25">
      <c r="D57" s="33"/>
      <c r="E57" s="33"/>
      <c r="F57" s="33"/>
    </row>
    <row r="58" spans="4:6" s="34" customFormat="1" ht="14.25">
      <c r="D58" s="33"/>
      <c r="E58" s="33"/>
      <c r="F58" s="33"/>
    </row>
    <row r="59" spans="4:6" s="34" customFormat="1" ht="14.25">
      <c r="D59" s="33"/>
      <c r="E59" s="33"/>
      <c r="F59" s="33"/>
    </row>
    <row r="60" spans="4:6" s="34" customFormat="1" ht="14.25">
      <c r="D60" s="33"/>
      <c r="E60" s="33"/>
      <c r="F60" s="33"/>
    </row>
    <row r="61" spans="4:6" s="34" customFormat="1" ht="14.25">
      <c r="D61" s="33"/>
      <c r="E61" s="33"/>
      <c r="F61" s="33"/>
    </row>
    <row r="62" spans="4:6" s="34" customFormat="1" ht="14.25">
      <c r="D62" s="33"/>
      <c r="E62" s="33"/>
      <c r="F62" s="33"/>
    </row>
    <row r="63" spans="4:6" s="34" customFormat="1" ht="14.25">
      <c r="D63" s="33"/>
      <c r="E63" s="33"/>
      <c r="F63" s="33"/>
    </row>
  </sheetData>
  <sheetProtection/>
  <printOptions/>
  <pageMargins left="0.62" right="0.24" top="0.44" bottom="0.27" header="0.24" footer="0.17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2"/>
  <sheetViews>
    <sheetView tabSelected="1" zoomScalePageLayoutView="0" workbookViewId="0" topLeftCell="A499">
      <selection activeCell="N510" sqref="N510"/>
    </sheetView>
  </sheetViews>
  <sheetFormatPr defaultColWidth="9.140625" defaultRowHeight="12.75"/>
  <cols>
    <col min="1" max="1" width="11.28125" style="3" customWidth="1"/>
    <col min="2" max="2" width="12.7109375" style="3" customWidth="1"/>
    <col min="3" max="3" width="0.85546875" style="3" customWidth="1"/>
    <col min="4" max="4" width="15.00390625" style="3" customWidth="1"/>
    <col min="5" max="5" width="0.71875" style="3" customWidth="1"/>
    <col min="6" max="6" width="15.28125" style="3" customWidth="1"/>
    <col min="7" max="7" width="0.85546875" style="3" customWidth="1"/>
    <col min="8" max="8" width="13.8515625" style="3" customWidth="1"/>
    <col min="9" max="9" width="0.85546875" style="3" hidden="1" customWidth="1"/>
    <col min="10" max="10" width="18.28125" style="3" customWidth="1"/>
    <col min="11" max="11" width="0.9921875" style="3" customWidth="1"/>
    <col min="12" max="12" width="16.57421875" style="3" customWidth="1"/>
    <col min="13" max="13" width="6.421875" style="3" customWidth="1"/>
    <col min="14" max="15" width="15.421875" style="3" bestFit="1" customWidth="1"/>
    <col min="16" max="16" width="14.28125" style="3" bestFit="1" customWidth="1"/>
    <col min="17" max="16384" width="9.140625" style="3" customWidth="1"/>
  </cols>
  <sheetData>
    <row r="1" spans="1:8" s="52" customFormat="1" ht="13.5">
      <c r="A1" s="51" t="s">
        <v>484</v>
      </c>
      <c r="H1" s="78" t="s">
        <v>79</v>
      </c>
    </row>
    <row r="2" spans="1:8" s="52" customFormat="1" ht="12.75">
      <c r="A2" s="52" t="s">
        <v>485</v>
      </c>
      <c r="H2" s="79" t="s">
        <v>722</v>
      </c>
    </row>
    <row r="3" spans="1:12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5" ht="25.5">
      <c r="A5" s="80" t="s">
        <v>486</v>
      </c>
    </row>
    <row r="6" ht="15.75">
      <c r="A6" s="49" t="s">
        <v>487</v>
      </c>
    </row>
    <row r="7" ht="15.75">
      <c r="A7" s="49"/>
    </row>
    <row r="8" ht="24.75" customHeight="1">
      <c r="A8" s="7" t="s">
        <v>488</v>
      </c>
    </row>
    <row r="9" ht="27" customHeight="1">
      <c r="A9" s="1" t="s">
        <v>489</v>
      </c>
    </row>
    <row r="10" ht="18" customHeight="1">
      <c r="A10" s="1" t="s">
        <v>490</v>
      </c>
    </row>
    <row r="11" ht="18" customHeight="1">
      <c r="A11" s="1" t="s">
        <v>491</v>
      </c>
    </row>
    <row r="12" ht="18" customHeight="1">
      <c r="A12" s="1" t="s">
        <v>492</v>
      </c>
    </row>
    <row r="13" ht="18" customHeight="1">
      <c r="A13" s="1" t="s">
        <v>650</v>
      </c>
    </row>
    <row r="14" ht="18" customHeight="1">
      <c r="A14" s="1" t="s">
        <v>651</v>
      </c>
    </row>
    <row r="15" ht="18" customHeight="1">
      <c r="A15" s="1" t="s">
        <v>26</v>
      </c>
    </row>
    <row r="16" ht="18" customHeight="1">
      <c r="A16" s="1" t="s">
        <v>27</v>
      </c>
    </row>
    <row r="17" ht="24.75" customHeight="1">
      <c r="A17" s="101" t="s">
        <v>493</v>
      </c>
    </row>
    <row r="18" ht="18" customHeight="1">
      <c r="A18" s="1" t="s">
        <v>694</v>
      </c>
    </row>
    <row r="19" ht="18" customHeight="1">
      <c r="A19" s="1" t="s">
        <v>494</v>
      </c>
    </row>
    <row r="20" ht="18" customHeight="1">
      <c r="A20" s="1" t="s">
        <v>695</v>
      </c>
    </row>
    <row r="21" ht="18" customHeight="1">
      <c r="A21" s="1" t="s">
        <v>696</v>
      </c>
    </row>
    <row r="22" ht="18" customHeight="1">
      <c r="A22" s="1" t="s">
        <v>697</v>
      </c>
    </row>
    <row r="23" ht="18" customHeight="1">
      <c r="A23" s="1" t="s">
        <v>698</v>
      </c>
    </row>
    <row r="24" ht="18" customHeight="1">
      <c r="A24" s="1" t="s">
        <v>699</v>
      </c>
    </row>
    <row r="25" ht="18" customHeight="1">
      <c r="A25" s="1" t="s">
        <v>700</v>
      </c>
    </row>
    <row r="26" ht="22.5" customHeight="1">
      <c r="A26" s="4" t="s">
        <v>701</v>
      </c>
    </row>
    <row r="27" ht="18" customHeight="1">
      <c r="A27" s="1" t="s">
        <v>495</v>
      </c>
    </row>
    <row r="28" ht="18" customHeight="1">
      <c r="A28" s="1" t="s">
        <v>496</v>
      </c>
    </row>
    <row r="29" ht="24" customHeight="1">
      <c r="A29" s="4" t="s">
        <v>702</v>
      </c>
    </row>
    <row r="30" ht="20.25" customHeight="1">
      <c r="A30" s="1" t="s">
        <v>497</v>
      </c>
    </row>
    <row r="31" ht="18" customHeight="1">
      <c r="A31" s="1" t="s">
        <v>498</v>
      </c>
    </row>
    <row r="32" ht="18" customHeight="1">
      <c r="A32" s="1" t="s">
        <v>499</v>
      </c>
    </row>
    <row r="33" ht="18" customHeight="1">
      <c r="A33" s="3" t="s">
        <v>500</v>
      </c>
    </row>
    <row r="34" ht="27.75" customHeight="1">
      <c r="A34" s="4" t="s">
        <v>501</v>
      </c>
    </row>
    <row r="35" ht="21.75" customHeight="1">
      <c r="A35" s="101" t="s">
        <v>703</v>
      </c>
    </row>
    <row r="36" ht="24.75" customHeight="1">
      <c r="A36" s="1" t="s">
        <v>502</v>
      </c>
    </row>
    <row r="37" ht="18" customHeight="1">
      <c r="A37" s="1" t="s">
        <v>503</v>
      </c>
    </row>
    <row r="38" ht="18" customHeight="1">
      <c r="A38" s="1" t="s">
        <v>504</v>
      </c>
    </row>
    <row r="39" ht="18" customHeight="1">
      <c r="A39" s="3" t="s">
        <v>505</v>
      </c>
    </row>
    <row r="40" ht="12.75" customHeight="1"/>
    <row r="41" ht="21.75" customHeight="1">
      <c r="A41" s="101" t="s">
        <v>704</v>
      </c>
    </row>
    <row r="42" ht="19.5" customHeight="1">
      <c r="A42" s="1" t="s">
        <v>506</v>
      </c>
    </row>
    <row r="43" ht="18" customHeight="1">
      <c r="A43" s="1" t="s">
        <v>507</v>
      </c>
    </row>
    <row r="44" ht="18" customHeight="1">
      <c r="A44" s="1" t="s">
        <v>508</v>
      </c>
    </row>
    <row r="45" ht="18" customHeight="1">
      <c r="A45" s="1" t="s">
        <v>509</v>
      </c>
    </row>
    <row r="46" ht="18" customHeight="1">
      <c r="A46" s="1" t="s">
        <v>510</v>
      </c>
    </row>
    <row r="47" ht="18" customHeight="1">
      <c r="A47" s="1" t="s">
        <v>511</v>
      </c>
    </row>
    <row r="48" ht="21.75" customHeight="1">
      <c r="A48" s="101" t="s">
        <v>705</v>
      </c>
    </row>
    <row r="49" ht="17.25" customHeight="1">
      <c r="A49" s="1" t="s">
        <v>512</v>
      </c>
    </row>
    <row r="50" ht="20.25" customHeight="1">
      <c r="A50" s="1" t="s">
        <v>513</v>
      </c>
    </row>
    <row r="51" ht="20.25" customHeight="1">
      <c r="A51" s="1" t="s">
        <v>514</v>
      </c>
    </row>
    <row r="52" ht="20.25" customHeight="1">
      <c r="A52" s="1" t="s">
        <v>515</v>
      </c>
    </row>
    <row r="53" ht="20.25" customHeight="1">
      <c r="A53" s="1" t="s">
        <v>516</v>
      </c>
    </row>
    <row r="54" ht="20.25" customHeight="1">
      <c r="A54" s="1" t="s">
        <v>517</v>
      </c>
    </row>
    <row r="55" ht="20.25" customHeight="1">
      <c r="A55" s="1" t="s">
        <v>518</v>
      </c>
    </row>
    <row r="56" ht="20.25" customHeight="1">
      <c r="A56" s="1" t="s">
        <v>519</v>
      </c>
    </row>
    <row r="57" ht="20.25" customHeight="1">
      <c r="A57" s="1" t="s">
        <v>520</v>
      </c>
    </row>
    <row r="58" ht="20.25" customHeight="1">
      <c r="A58" s="1" t="s">
        <v>521</v>
      </c>
    </row>
    <row r="59" ht="23.25" customHeight="1">
      <c r="A59" s="101" t="s">
        <v>706</v>
      </c>
    </row>
    <row r="60" ht="20.25" customHeight="1">
      <c r="A60" s="1" t="s">
        <v>522</v>
      </c>
    </row>
    <row r="61" ht="18" customHeight="1">
      <c r="A61" s="1" t="s">
        <v>523</v>
      </c>
    </row>
    <row r="62" ht="18" customHeight="1">
      <c r="A62" s="1" t="s">
        <v>652</v>
      </c>
    </row>
    <row r="63" ht="18.75" customHeight="1">
      <c r="A63" s="101" t="s">
        <v>29</v>
      </c>
    </row>
    <row r="64" ht="21" customHeight="1">
      <c r="A64" s="101" t="s">
        <v>524</v>
      </c>
    </row>
    <row r="65" ht="24" customHeight="1">
      <c r="A65" s="1" t="s">
        <v>525</v>
      </c>
    </row>
    <row r="66" ht="22.5" customHeight="1">
      <c r="A66" s="1" t="s">
        <v>526</v>
      </c>
    </row>
    <row r="67" ht="22.5" customHeight="1">
      <c r="A67" s="1" t="s">
        <v>527</v>
      </c>
    </row>
    <row r="68" ht="22.5" customHeight="1">
      <c r="A68" s="1" t="s">
        <v>528</v>
      </c>
    </row>
    <row r="69" ht="22.5" customHeight="1">
      <c r="A69" s="1" t="s">
        <v>529</v>
      </c>
    </row>
    <row r="70" ht="22.5" customHeight="1">
      <c r="A70" s="1" t="s">
        <v>530</v>
      </c>
    </row>
    <row r="71" ht="24" customHeight="1">
      <c r="A71" s="101" t="s">
        <v>531</v>
      </c>
    </row>
    <row r="72" ht="26.25" customHeight="1">
      <c r="A72" s="1" t="s">
        <v>532</v>
      </c>
    </row>
    <row r="73" ht="19.5" customHeight="1">
      <c r="A73" s="1" t="s">
        <v>653</v>
      </c>
    </row>
    <row r="74" ht="19.5" customHeight="1">
      <c r="A74" s="1" t="s">
        <v>654</v>
      </c>
    </row>
    <row r="75" spans="2:6" ht="15.75">
      <c r="B75" s="114" t="s">
        <v>533</v>
      </c>
      <c r="F75" s="114" t="s">
        <v>534</v>
      </c>
    </row>
    <row r="76" spans="2:6" ht="15.75" customHeight="1">
      <c r="B76" s="3" t="s">
        <v>535</v>
      </c>
      <c r="C76" s="115"/>
      <c r="F76" s="116" t="s">
        <v>28</v>
      </c>
    </row>
    <row r="77" spans="2:6" ht="15.75" customHeight="1">
      <c r="B77" s="3" t="s">
        <v>536</v>
      </c>
      <c r="C77" s="117"/>
      <c r="F77" s="116" t="s">
        <v>655</v>
      </c>
    </row>
    <row r="78" spans="2:6" ht="15.75" customHeight="1">
      <c r="B78" s="3" t="s">
        <v>537</v>
      </c>
      <c r="C78" s="118"/>
      <c r="F78" s="119" t="s">
        <v>596</v>
      </c>
    </row>
    <row r="79" ht="9.75" customHeight="1">
      <c r="A79" s="1"/>
    </row>
    <row r="80" ht="20.25" customHeight="1">
      <c r="A80" s="101" t="s">
        <v>707</v>
      </c>
    </row>
    <row r="81" ht="24.75" customHeight="1">
      <c r="A81" s="101" t="s">
        <v>538</v>
      </c>
    </row>
    <row r="82" ht="24" customHeight="1">
      <c r="A82" s="1" t="s">
        <v>656</v>
      </c>
    </row>
    <row r="83" ht="24" customHeight="1">
      <c r="A83" s="1" t="s">
        <v>19</v>
      </c>
    </row>
    <row r="84" ht="24" customHeight="1">
      <c r="A84" s="1" t="s">
        <v>18</v>
      </c>
    </row>
    <row r="85" ht="24" customHeight="1">
      <c r="A85" s="1" t="s">
        <v>17</v>
      </c>
    </row>
    <row r="86" ht="24" customHeight="1">
      <c r="A86" s="1" t="s">
        <v>16</v>
      </c>
    </row>
    <row r="87" ht="24" customHeight="1">
      <c r="A87" s="1" t="s">
        <v>15</v>
      </c>
    </row>
    <row r="88" ht="24" customHeight="1">
      <c r="A88" s="1" t="s">
        <v>20</v>
      </c>
    </row>
    <row r="89" ht="24" customHeight="1">
      <c r="A89" s="1" t="s">
        <v>21</v>
      </c>
    </row>
    <row r="90" ht="24" customHeight="1">
      <c r="A90" s="1" t="s">
        <v>22</v>
      </c>
    </row>
    <row r="91" ht="24" customHeight="1">
      <c r="A91" s="1" t="s">
        <v>539</v>
      </c>
    </row>
    <row r="92" ht="26.25" customHeight="1">
      <c r="A92" s="101" t="s">
        <v>708</v>
      </c>
    </row>
    <row r="93" ht="28.5" customHeight="1">
      <c r="A93" s="1" t="s">
        <v>540</v>
      </c>
    </row>
    <row r="94" ht="18" customHeight="1">
      <c r="A94" s="1" t="s">
        <v>541</v>
      </c>
    </row>
    <row r="95" ht="18" customHeight="1">
      <c r="A95" s="1" t="s">
        <v>542</v>
      </c>
    </row>
    <row r="96" ht="24.75" customHeight="1">
      <c r="A96" s="101" t="s">
        <v>30</v>
      </c>
    </row>
    <row r="97" ht="26.25" customHeight="1">
      <c r="A97" s="1" t="s">
        <v>543</v>
      </c>
    </row>
    <row r="98" ht="22.5" customHeight="1">
      <c r="A98" s="1" t="s">
        <v>544</v>
      </c>
    </row>
    <row r="99" ht="22.5" customHeight="1">
      <c r="A99" s="1" t="s">
        <v>545</v>
      </c>
    </row>
    <row r="100" ht="27" customHeight="1">
      <c r="A100" s="101" t="s">
        <v>709</v>
      </c>
    </row>
    <row r="101" ht="27" customHeight="1">
      <c r="A101" s="1" t="s">
        <v>546</v>
      </c>
    </row>
    <row r="102" ht="24" customHeight="1">
      <c r="A102" s="1" t="s">
        <v>547</v>
      </c>
    </row>
    <row r="103" ht="24" customHeight="1">
      <c r="A103" s="1" t="s">
        <v>548</v>
      </c>
    </row>
    <row r="104" ht="25.5" customHeight="1">
      <c r="A104" s="101" t="s">
        <v>710</v>
      </c>
    </row>
    <row r="105" ht="25.5" customHeight="1">
      <c r="A105" s="1" t="s">
        <v>23</v>
      </c>
    </row>
    <row r="106" ht="18" customHeight="1">
      <c r="A106" s="1" t="s">
        <v>24</v>
      </c>
    </row>
    <row r="107" ht="26.25" customHeight="1">
      <c r="A107" s="101" t="s">
        <v>711</v>
      </c>
    </row>
    <row r="108" ht="21" customHeight="1">
      <c r="A108" s="1" t="s">
        <v>549</v>
      </c>
    </row>
    <row r="109" ht="23.25" customHeight="1">
      <c r="A109" s="1" t="s">
        <v>550</v>
      </c>
    </row>
    <row r="110" ht="23.25" customHeight="1">
      <c r="A110" s="1" t="s">
        <v>551</v>
      </c>
    </row>
    <row r="111" ht="23.25" customHeight="1">
      <c r="A111" s="1" t="s">
        <v>552</v>
      </c>
    </row>
    <row r="112" ht="23.25" customHeight="1">
      <c r="A112" s="1" t="s">
        <v>553</v>
      </c>
    </row>
    <row r="113" ht="23.25" customHeight="1">
      <c r="A113" s="1" t="s">
        <v>554</v>
      </c>
    </row>
    <row r="114" ht="23.25" customHeight="1">
      <c r="A114" s="1" t="s">
        <v>555</v>
      </c>
    </row>
    <row r="115" ht="23.25" customHeight="1">
      <c r="A115" s="1" t="s">
        <v>556</v>
      </c>
    </row>
    <row r="116" ht="23.25" customHeight="1">
      <c r="A116" s="1" t="s">
        <v>557</v>
      </c>
    </row>
    <row r="117" ht="23.25" customHeight="1">
      <c r="A117" s="1" t="s">
        <v>558</v>
      </c>
    </row>
    <row r="118" ht="23.25" customHeight="1">
      <c r="A118" s="1" t="s">
        <v>559</v>
      </c>
    </row>
    <row r="119" ht="23.25" customHeight="1">
      <c r="A119" s="1" t="s">
        <v>560</v>
      </c>
    </row>
    <row r="120" ht="23.25" customHeight="1">
      <c r="A120" s="1" t="s">
        <v>561</v>
      </c>
    </row>
    <row r="121" ht="24.75" customHeight="1">
      <c r="A121" s="101" t="s">
        <v>712</v>
      </c>
    </row>
    <row r="122" ht="25.5" customHeight="1">
      <c r="A122" s="1" t="s">
        <v>562</v>
      </c>
    </row>
    <row r="123" ht="25.5" customHeight="1">
      <c r="A123" s="1" t="s">
        <v>563</v>
      </c>
    </row>
    <row r="124" ht="25.5" customHeight="1">
      <c r="A124" s="1" t="s">
        <v>564</v>
      </c>
    </row>
    <row r="125" ht="25.5" customHeight="1">
      <c r="A125" s="1" t="s">
        <v>565</v>
      </c>
    </row>
    <row r="126" ht="25.5" customHeight="1">
      <c r="A126" s="1" t="s">
        <v>566</v>
      </c>
    </row>
    <row r="127" ht="25.5" customHeight="1">
      <c r="A127" s="1" t="s">
        <v>567</v>
      </c>
    </row>
    <row r="128" ht="25.5" customHeight="1">
      <c r="A128" s="1" t="s">
        <v>568</v>
      </c>
    </row>
    <row r="129" ht="25.5" customHeight="1">
      <c r="A129" s="1" t="s">
        <v>569</v>
      </c>
    </row>
    <row r="130" ht="25.5" customHeight="1">
      <c r="A130" s="1" t="s">
        <v>570</v>
      </c>
    </row>
    <row r="131" ht="25.5" customHeight="1">
      <c r="A131" s="1" t="s">
        <v>571</v>
      </c>
    </row>
    <row r="132" ht="25.5" customHeight="1">
      <c r="A132" s="1" t="s">
        <v>572</v>
      </c>
    </row>
    <row r="133" ht="25.5" customHeight="1">
      <c r="A133" s="1" t="s">
        <v>25</v>
      </c>
    </row>
    <row r="134" ht="25.5" customHeight="1">
      <c r="A134" s="1" t="s">
        <v>573</v>
      </c>
    </row>
    <row r="135" ht="25.5" customHeight="1">
      <c r="A135" s="1" t="s">
        <v>574</v>
      </c>
    </row>
    <row r="136" ht="25.5" customHeight="1">
      <c r="A136" s="1" t="s">
        <v>575</v>
      </c>
    </row>
    <row r="137" ht="29.25" customHeight="1">
      <c r="A137" s="101" t="s">
        <v>31</v>
      </c>
    </row>
    <row r="138" ht="18.75" customHeight="1">
      <c r="A138" s="1" t="s">
        <v>713</v>
      </c>
    </row>
    <row r="139" ht="18.75" customHeight="1">
      <c r="A139" s="1" t="s">
        <v>714</v>
      </c>
    </row>
    <row r="140" ht="18.75" customHeight="1">
      <c r="A140" s="1" t="s">
        <v>32</v>
      </c>
    </row>
    <row r="141" ht="18.75" customHeight="1">
      <c r="A141" s="1" t="s">
        <v>33</v>
      </c>
    </row>
    <row r="142" ht="18.75" customHeight="1">
      <c r="A142" s="1" t="s">
        <v>576</v>
      </c>
    </row>
    <row r="143" ht="18.75" customHeight="1">
      <c r="A143" s="1" t="s">
        <v>715</v>
      </c>
    </row>
    <row r="144" ht="19.5" customHeight="1">
      <c r="A144" s="101" t="s">
        <v>34</v>
      </c>
    </row>
    <row r="145" ht="19.5" customHeight="1">
      <c r="A145" s="4" t="s">
        <v>35</v>
      </c>
    </row>
    <row r="146" ht="27.75" customHeight="1">
      <c r="A146" s="120" t="s">
        <v>36</v>
      </c>
    </row>
    <row r="147" ht="22.5" customHeight="1">
      <c r="A147" s="1" t="s">
        <v>37</v>
      </c>
    </row>
    <row r="148" ht="22.5" customHeight="1">
      <c r="A148" s="1" t="s">
        <v>38</v>
      </c>
    </row>
    <row r="149" ht="22.5" customHeight="1">
      <c r="A149" s="1" t="s">
        <v>39</v>
      </c>
    </row>
    <row r="150" ht="21" customHeight="1">
      <c r="A150" s="1" t="s">
        <v>40</v>
      </c>
    </row>
    <row r="151" ht="29.25" customHeight="1">
      <c r="A151" s="120" t="s">
        <v>41</v>
      </c>
    </row>
    <row r="152" ht="25.5" customHeight="1">
      <c r="A152" s="1" t="s">
        <v>42</v>
      </c>
    </row>
    <row r="153" ht="25.5" customHeight="1">
      <c r="A153" s="1" t="s">
        <v>43</v>
      </c>
    </row>
    <row r="154" ht="25.5" customHeight="1">
      <c r="A154" s="1" t="s">
        <v>44</v>
      </c>
    </row>
    <row r="155" ht="25.5" customHeight="1">
      <c r="A155" s="4" t="s">
        <v>45</v>
      </c>
    </row>
    <row r="156" ht="25.5" customHeight="1">
      <c r="A156" s="1" t="s">
        <v>46</v>
      </c>
    </row>
    <row r="157" ht="25.5" customHeight="1">
      <c r="A157" s="101" t="s">
        <v>47</v>
      </c>
    </row>
    <row r="158" ht="25.5" customHeight="1">
      <c r="A158" s="1" t="s">
        <v>48</v>
      </c>
    </row>
    <row r="159" ht="25.5" customHeight="1">
      <c r="A159" s="1" t="s">
        <v>49</v>
      </c>
    </row>
    <row r="160" ht="17.25" customHeight="1">
      <c r="A160" s="39"/>
    </row>
    <row r="161" ht="17.25" customHeight="1">
      <c r="A161" s="39"/>
    </row>
    <row r="162" ht="17.25" customHeight="1">
      <c r="A162" s="39"/>
    </row>
    <row r="163" ht="17.25" customHeight="1">
      <c r="A163" s="39"/>
    </row>
    <row r="164" ht="17.25" customHeight="1">
      <c r="A164" s="39"/>
    </row>
    <row r="165" ht="17.25" customHeight="1">
      <c r="A165" s="39"/>
    </row>
    <row r="166" s="7" customFormat="1" ht="21" customHeight="1">
      <c r="A166" s="7" t="s">
        <v>339</v>
      </c>
    </row>
    <row r="167" spans="1:12" s="7" customFormat="1" ht="31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4" t="s">
        <v>723</v>
      </c>
      <c r="K167" s="15"/>
      <c r="L167" s="14" t="s">
        <v>634</v>
      </c>
    </row>
    <row r="168" spans="1:12" ht="25.5" customHeight="1">
      <c r="A168" s="3" t="s">
        <v>433</v>
      </c>
      <c r="J168" s="19">
        <v>214924499</v>
      </c>
      <c r="K168" s="19"/>
      <c r="L168" s="19">
        <v>422129557</v>
      </c>
    </row>
    <row r="169" spans="1:12" ht="25.5" customHeight="1">
      <c r="A169" s="3" t="s">
        <v>434</v>
      </c>
      <c r="J169" s="19">
        <v>4990304462</v>
      </c>
      <c r="K169" s="19"/>
      <c r="L169" s="19">
        <v>1219280349</v>
      </c>
    </row>
    <row r="170" spans="1:12" ht="25.5" customHeight="1">
      <c r="A170" s="3" t="s">
        <v>733</v>
      </c>
      <c r="J170" s="19">
        <v>5000000000</v>
      </c>
      <c r="K170" s="19"/>
      <c r="L170" s="19">
        <v>9126768999</v>
      </c>
    </row>
    <row r="171" spans="1:12" s="7" customFormat="1" ht="25.5" customHeight="1" thickBot="1">
      <c r="A171" s="7" t="s">
        <v>340</v>
      </c>
      <c r="J171" s="21">
        <f>SUM(J168:J170)</f>
        <v>10205228961</v>
      </c>
      <c r="K171" s="18"/>
      <c r="L171" s="21">
        <f>SUM(L168:L170)</f>
        <v>10768178905</v>
      </c>
    </row>
    <row r="172" ht="19.5" customHeight="1" thickTop="1"/>
    <row r="173" s="7" customFormat="1" ht="18.75" customHeight="1">
      <c r="A173" s="7" t="s">
        <v>341</v>
      </c>
    </row>
    <row r="174" spans="1:12" s="7" customFormat="1" ht="31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4" t="s">
        <v>723</v>
      </c>
      <c r="K174" s="15"/>
      <c r="L174" s="14" t="s">
        <v>634</v>
      </c>
    </row>
    <row r="175" spans="1:12" ht="29.25" customHeight="1">
      <c r="A175" s="3" t="s">
        <v>733</v>
      </c>
      <c r="J175" s="19">
        <v>347192400</v>
      </c>
      <c r="K175" s="19"/>
      <c r="L175" s="19">
        <v>199127400</v>
      </c>
    </row>
    <row r="176" spans="1:12" s="7" customFormat="1" ht="29.25" customHeight="1" thickBot="1">
      <c r="A176" s="7" t="s">
        <v>340</v>
      </c>
      <c r="J176" s="21">
        <f>SUM(J175)</f>
        <v>347192400</v>
      </c>
      <c r="K176" s="21">
        <f>SUM(K175)</f>
        <v>0</v>
      </c>
      <c r="L176" s="21">
        <f>SUM(L175)</f>
        <v>199127400</v>
      </c>
    </row>
    <row r="177" ht="15" customHeight="1" thickTop="1"/>
    <row r="178" ht="15" customHeight="1"/>
    <row r="179" s="7" customFormat="1" ht="18.75" customHeight="1">
      <c r="A179" s="7" t="s">
        <v>342</v>
      </c>
    </row>
    <row r="180" spans="1:12" s="7" customFormat="1" ht="33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4" t="s">
        <v>723</v>
      </c>
      <c r="K180" s="15"/>
      <c r="L180" s="14" t="s">
        <v>634</v>
      </c>
    </row>
    <row r="181" spans="1:12" ht="18.75" customHeight="1">
      <c r="A181" s="3" t="s">
        <v>343</v>
      </c>
      <c r="J181" s="19">
        <v>98040028</v>
      </c>
      <c r="K181" s="19"/>
      <c r="L181" s="19">
        <v>91862345</v>
      </c>
    </row>
    <row r="182" spans="1:12" ht="18.75" customHeight="1">
      <c r="A182" s="3" t="s">
        <v>629</v>
      </c>
      <c r="J182" s="19">
        <f>SUM(J183:J185)</f>
        <v>0</v>
      </c>
      <c r="K182" s="19"/>
      <c r="L182" s="19">
        <f>SUM(L183:L185)</f>
        <v>183645896</v>
      </c>
    </row>
    <row r="183" spans="1:12" ht="18.75" customHeight="1">
      <c r="A183" s="3" t="s">
        <v>657</v>
      </c>
      <c r="J183" s="19">
        <v>0</v>
      </c>
      <c r="K183" s="19"/>
      <c r="L183" s="19">
        <v>91974645</v>
      </c>
    </row>
    <row r="184" spans="1:12" ht="18.75" customHeight="1">
      <c r="A184" s="3" t="s">
        <v>658</v>
      </c>
      <c r="J184" s="19">
        <v>0</v>
      </c>
      <c r="K184" s="19"/>
      <c r="L184" s="19">
        <v>35788704</v>
      </c>
    </row>
    <row r="185" spans="1:12" ht="18.75" customHeight="1">
      <c r="A185" s="3" t="s">
        <v>659</v>
      </c>
      <c r="J185" s="19">
        <v>0</v>
      </c>
      <c r="K185" s="19"/>
      <c r="L185" s="19">
        <v>55882547</v>
      </c>
    </row>
    <row r="186" spans="1:12" ht="18.75" customHeight="1">
      <c r="A186" s="3" t="s">
        <v>627</v>
      </c>
      <c r="J186" s="19">
        <v>0</v>
      </c>
      <c r="K186" s="19"/>
      <c r="L186" s="19"/>
    </row>
    <row r="187" spans="1:12" s="7" customFormat="1" ht="18.75" customHeight="1" thickBot="1">
      <c r="A187" s="7" t="s">
        <v>340</v>
      </c>
      <c r="J187" s="21">
        <f>J181+J182-J186</f>
        <v>98040028</v>
      </c>
      <c r="K187" s="18"/>
      <c r="L187" s="21">
        <f>L181+L182-L186</f>
        <v>275508241</v>
      </c>
    </row>
    <row r="188" ht="15.75" customHeight="1" thickTop="1"/>
    <row r="189" ht="15.75" customHeight="1"/>
    <row r="190" spans="1:12" ht="15.75" customHeight="1">
      <c r="A190" s="7" t="s">
        <v>608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31.5">
      <c r="A191" s="10"/>
      <c r="B191" s="10"/>
      <c r="C191" s="10"/>
      <c r="D191" s="10"/>
      <c r="E191" s="10"/>
      <c r="F191" s="10"/>
      <c r="G191" s="10"/>
      <c r="H191" s="10"/>
      <c r="I191" s="10"/>
      <c r="J191" s="14" t="s">
        <v>723</v>
      </c>
      <c r="K191" s="15"/>
      <c r="L191" s="14" t="s">
        <v>634</v>
      </c>
    </row>
    <row r="192" spans="1:12" ht="18.75" customHeight="1">
      <c r="A192" s="3" t="s">
        <v>609</v>
      </c>
      <c r="J192" s="3">
        <v>4313000</v>
      </c>
      <c r="L192" s="3">
        <v>4313000</v>
      </c>
    </row>
    <row r="193" spans="1:12" ht="18.75" customHeight="1">
      <c r="A193" s="3" t="s">
        <v>660</v>
      </c>
      <c r="J193" s="19">
        <v>0</v>
      </c>
      <c r="L193" s="3">
        <v>630152</v>
      </c>
    </row>
    <row r="194" spans="1:12" ht="18.75" customHeight="1">
      <c r="A194" s="3" t="s">
        <v>661</v>
      </c>
      <c r="J194" s="3">
        <v>1031695</v>
      </c>
      <c r="L194" s="3">
        <v>1031695</v>
      </c>
    </row>
    <row r="195" spans="1:12" ht="18.75" customHeight="1">
      <c r="A195" s="3" t="s">
        <v>662</v>
      </c>
      <c r="J195" s="19">
        <v>0</v>
      </c>
      <c r="L195" s="3">
        <v>1957500</v>
      </c>
    </row>
    <row r="196" spans="1:12" ht="18.75" customHeight="1">
      <c r="A196" s="3" t="s">
        <v>637</v>
      </c>
      <c r="J196" s="19">
        <v>0</v>
      </c>
      <c r="L196" s="3">
        <v>1395825</v>
      </c>
    </row>
    <row r="197" spans="1:10" ht="18.75" customHeight="1">
      <c r="A197" s="3" t="s">
        <v>727</v>
      </c>
      <c r="J197" s="3">
        <v>875400</v>
      </c>
    </row>
    <row r="198" spans="1:10" ht="18.75" customHeight="1">
      <c r="A198" s="3" t="s">
        <v>728</v>
      </c>
      <c r="J198" s="3">
        <v>1741050</v>
      </c>
    </row>
    <row r="199" spans="1:12" ht="18.75" customHeight="1">
      <c r="A199" s="3" t="s">
        <v>638</v>
      </c>
      <c r="L199" s="3">
        <v>529096</v>
      </c>
    </row>
    <row r="200" spans="1:12" ht="18.75" customHeight="1" thickBot="1">
      <c r="A200" s="7" t="s">
        <v>340</v>
      </c>
      <c r="B200" s="7"/>
      <c r="C200" s="7"/>
      <c r="D200" s="7"/>
      <c r="E200" s="7"/>
      <c r="F200" s="7"/>
      <c r="G200" s="7"/>
      <c r="H200" s="7"/>
      <c r="I200" s="7"/>
      <c r="J200" s="21">
        <f>SUM(J192:J199)</f>
        <v>7961145</v>
      </c>
      <c r="K200" s="18"/>
      <c r="L200" s="21">
        <f>SUM(L192:L199)</f>
        <v>9857268</v>
      </c>
    </row>
    <row r="201" ht="16.5" customHeight="1" thickTop="1"/>
    <row r="202" s="7" customFormat="1" ht="18.75" customHeight="1">
      <c r="A202" s="7" t="s">
        <v>613</v>
      </c>
    </row>
    <row r="203" spans="1:12" s="7" customFormat="1" ht="33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4" t="s">
        <v>723</v>
      </c>
      <c r="K203" s="15"/>
      <c r="L203" s="14" t="s">
        <v>634</v>
      </c>
    </row>
    <row r="204" spans="1:12" ht="29.25" customHeight="1">
      <c r="A204" s="3" t="s">
        <v>344</v>
      </c>
      <c r="J204" s="3">
        <v>3902059841</v>
      </c>
      <c r="L204" s="3">
        <v>5545046003</v>
      </c>
    </row>
    <row r="205" spans="1:12" s="7" customFormat="1" ht="29.25" customHeight="1" thickBot="1">
      <c r="A205" s="7" t="s">
        <v>340</v>
      </c>
      <c r="J205" s="11">
        <f>SUM(J204)</f>
        <v>3902059841</v>
      </c>
      <c r="L205" s="11">
        <f>SUM(L204)</f>
        <v>5545046003</v>
      </c>
    </row>
    <row r="206" ht="15.75" customHeight="1" thickTop="1"/>
    <row r="207" s="7" customFormat="1" ht="18.75" customHeight="1">
      <c r="A207" s="7" t="s">
        <v>614</v>
      </c>
    </row>
    <row r="208" spans="1:12" s="7" customFormat="1" ht="33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4" t="s">
        <v>723</v>
      </c>
      <c r="K208" s="15"/>
      <c r="L208" s="14" t="s">
        <v>634</v>
      </c>
    </row>
    <row r="209" spans="1:12" ht="18.75" customHeight="1">
      <c r="A209" s="3" t="s">
        <v>432</v>
      </c>
      <c r="J209" s="19">
        <v>15250000</v>
      </c>
      <c r="K209" s="19"/>
      <c r="L209" s="19">
        <v>28200000</v>
      </c>
    </row>
    <row r="210" spans="1:12" ht="18.75" customHeight="1">
      <c r="A210" s="3" t="s">
        <v>581</v>
      </c>
      <c r="J210" s="19">
        <v>0</v>
      </c>
      <c r="K210" s="19"/>
      <c r="L210" s="19">
        <v>0</v>
      </c>
    </row>
    <row r="211" spans="1:12" s="7" customFormat="1" ht="18.75" customHeight="1" thickBot="1">
      <c r="A211" s="7" t="s">
        <v>340</v>
      </c>
      <c r="J211" s="21">
        <f>SUM(J209:J210)</f>
        <v>15250000</v>
      </c>
      <c r="K211" s="18"/>
      <c r="L211" s="21">
        <f>SUM(L209:L210)</f>
        <v>28200000</v>
      </c>
    </row>
    <row r="212" spans="10:12" s="7" customFormat="1" ht="18.75" customHeight="1" thickTop="1">
      <c r="J212" s="26"/>
      <c r="K212" s="18"/>
      <c r="L212" s="26"/>
    </row>
    <row r="213" ht="13.5" customHeight="1"/>
    <row r="214" ht="15.75">
      <c r="A214" s="7" t="s">
        <v>670</v>
      </c>
    </row>
    <row r="215" spans="1:12" ht="31.5">
      <c r="A215" s="70"/>
      <c r="B215" s="70"/>
      <c r="C215" s="70"/>
      <c r="D215" s="70"/>
      <c r="E215" s="70"/>
      <c r="F215" s="70"/>
      <c r="G215" s="70"/>
      <c r="H215" s="70"/>
      <c r="J215" s="14" t="s">
        <v>723</v>
      </c>
      <c r="K215" s="15"/>
      <c r="L215" s="14" t="s">
        <v>634</v>
      </c>
    </row>
    <row r="216" spans="1:12" ht="26.25" customHeight="1">
      <c r="A216" s="3" t="s">
        <v>693</v>
      </c>
      <c r="J216" s="19">
        <v>0</v>
      </c>
      <c r="L216" s="19">
        <v>0</v>
      </c>
    </row>
    <row r="217" spans="1:12" ht="26.25" customHeight="1" thickBot="1">
      <c r="A217" s="7" t="s">
        <v>340</v>
      </c>
      <c r="J217" s="21">
        <f>SUM(J216)</f>
        <v>0</v>
      </c>
      <c r="K217" s="7"/>
      <c r="L217" s="21">
        <f>SUM(L216)</f>
        <v>0</v>
      </c>
    </row>
    <row r="218" spans="10:12" ht="18.75" customHeight="1" thickTop="1">
      <c r="J218" s="26"/>
      <c r="K218" s="18"/>
      <c r="L218" s="26"/>
    </row>
    <row r="219" s="7" customFormat="1" ht="18.75" customHeight="1">
      <c r="A219" s="7" t="s">
        <v>671</v>
      </c>
    </row>
    <row r="220" spans="1:12" s="7" customFormat="1" ht="31.5">
      <c r="A220" s="10"/>
      <c r="B220" s="10"/>
      <c r="C220" s="10"/>
      <c r="D220" s="10"/>
      <c r="E220" s="10"/>
      <c r="F220" s="10"/>
      <c r="G220" s="10"/>
      <c r="H220" s="10"/>
      <c r="J220" s="14" t="s">
        <v>723</v>
      </c>
      <c r="K220" s="15"/>
      <c r="L220" s="14" t="s">
        <v>634</v>
      </c>
    </row>
    <row r="221" spans="1:12" ht="26.25" customHeight="1">
      <c r="A221" s="3" t="s">
        <v>435</v>
      </c>
      <c r="J221" s="3">
        <v>42670000</v>
      </c>
      <c r="L221" s="19">
        <v>8000000</v>
      </c>
    </row>
    <row r="222" spans="1:12" ht="26.25" customHeight="1">
      <c r="A222" s="3" t="s">
        <v>601</v>
      </c>
      <c r="J222" s="19">
        <v>0</v>
      </c>
      <c r="L222" s="19">
        <v>0</v>
      </c>
    </row>
    <row r="223" spans="1:12" ht="26.25" customHeight="1">
      <c r="A223" s="3" t="s">
        <v>436</v>
      </c>
      <c r="J223" s="3">
        <v>45794750</v>
      </c>
      <c r="L223" s="19">
        <v>30000000</v>
      </c>
    </row>
    <row r="224" spans="1:12" s="7" customFormat="1" ht="26.25" customHeight="1" thickBot="1">
      <c r="A224" s="7" t="s">
        <v>340</v>
      </c>
      <c r="J224" s="11">
        <f>SUM(J221:J223)</f>
        <v>88464750</v>
      </c>
      <c r="L224" s="11">
        <f>SUM(L221:L223)</f>
        <v>38000000</v>
      </c>
    </row>
    <row r="225" ht="15.75" customHeight="1" thickTop="1"/>
    <row r="226" ht="15.75" customHeight="1"/>
    <row r="227" ht="15.75" customHeight="1"/>
    <row r="228" s="7" customFormat="1" ht="15.75">
      <c r="A228" s="71" t="s">
        <v>672</v>
      </c>
    </row>
    <row r="229" spans="1:13" s="7" customFormat="1" ht="62.25" customHeight="1">
      <c r="A229" s="46"/>
      <c r="B229" s="46"/>
      <c r="C229" s="46"/>
      <c r="D229" s="46"/>
      <c r="E229" s="46"/>
      <c r="F229" s="47" t="s">
        <v>345</v>
      </c>
      <c r="G229" s="48"/>
      <c r="H229" s="47" t="s">
        <v>346</v>
      </c>
      <c r="I229" s="48"/>
      <c r="J229" s="47" t="s">
        <v>347</v>
      </c>
      <c r="K229" s="48"/>
      <c r="L229" s="47" t="s">
        <v>348</v>
      </c>
      <c r="M229" s="16"/>
    </row>
    <row r="230" spans="1:13" s="7" customFormat="1" ht="27.75" customHeight="1">
      <c r="A230" s="16" t="s">
        <v>349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s="7" customFormat="1" ht="27.75" customHeight="1">
      <c r="A231" s="16" t="s">
        <v>595</v>
      </c>
      <c r="B231" s="16"/>
      <c r="C231" s="16"/>
      <c r="D231" s="16"/>
      <c r="E231" s="16"/>
      <c r="F231" s="63">
        <v>2653895885</v>
      </c>
      <c r="G231" s="63">
        <v>0</v>
      </c>
      <c r="H231" s="63">
        <v>783986649</v>
      </c>
      <c r="I231" s="63">
        <v>0</v>
      </c>
      <c r="J231" s="63">
        <v>171063272</v>
      </c>
      <c r="K231" s="63">
        <v>0</v>
      </c>
      <c r="L231" s="63">
        <v>3608945806</v>
      </c>
      <c r="M231" s="16"/>
    </row>
    <row r="232" spans="1:13" ht="27.75" customHeight="1">
      <c r="A232" s="17" t="s">
        <v>577</v>
      </c>
      <c r="B232" s="17"/>
      <c r="C232" s="17"/>
      <c r="D232" s="17"/>
      <c r="E232" s="17"/>
      <c r="F232" s="64"/>
      <c r="G232" s="64"/>
      <c r="H232" s="64">
        <v>0</v>
      </c>
      <c r="I232" s="64"/>
      <c r="J232" s="64">
        <v>0</v>
      </c>
      <c r="K232" s="64"/>
      <c r="L232" s="64"/>
      <c r="M232" s="17"/>
    </row>
    <row r="233" spans="1:13" ht="27.75" customHeight="1">
      <c r="A233" s="17" t="s">
        <v>578</v>
      </c>
      <c r="B233" s="17"/>
      <c r="C233" s="17"/>
      <c r="D233" s="17"/>
      <c r="E233" s="17"/>
      <c r="F233" s="64"/>
      <c r="G233" s="64"/>
      <c r="H233" s="64"/>
      <c r="I233" s="64"/>
      <c r="J233" s="64"/>
      <c r="K233" s="64"/>
      <c r="L233" s="64"/>
      <c r="M233" s="17"/>
    </row>
    <row r="234" spans="1:13" s="7" customFormat="1" ht="27.75" customHeight="1">
      <c r="A234" s="16" t="s">
        <v>350</v>
      </c>
      <c r="B234" s="16"/>
      <c r="C234" s="16"/>
      <c r="D234" s="16"/>
      <c r="E234" s="16"/>
      <c r="F234" s="63">
        <v>2653895885</v>
      </c>
      <c r="G234" s="63">
        <v>0</v>
      </c>
      <c r="H234" s="63">
        <v>783986649</v>
      </c>
      <c r="I234" s="63">
        <v>0</v>
      </c>
      <c r="J234" s="63">
        <v>171063272</v>
      </c>
      <c r="K234" s="63">
        <v>0</v>
      </c>
      <c r="L234" s="63">
        <v>3608945806</v>
      </c>
      <c r="M234" s="16"/>
    </row>
    <row r="235" spans="1:13" s="7" customFormat="1" ht="27.75" customHeight="1">
      <c r="A235" s="16" t="s">
        <v>351</v>
      </c>
      <c r="B235" s="16"/>
      <c r="C235" s="16"/>
      <c r="D235" s="16"/>
      <c r="E235" s="16"/>
      <c r="F235" s="63"/>
      <c r="G235" s="63"/>
      <c r="H235" s="63"/>
      <c r="I235" s="63"/>
      <c r="J235" s="63"/>
      <c r="K235" s="63"/>
      <c r="L235" s="63"/>
      <c r="M235" s="16"/>
    </row>
    <row r="236" spans="1:13" s="7" customFormat="1" ht="27.75" customHeight="1">
      <c r="A236" s="16" t="s">
        <v>595</v>
      </c>
      <c r="B236" s="16"/>
      <c r="C236" s="16"/>
      <c r="D236" s="16"/>
      <c r="E236" s="16"/>
      <c r="F236" s="63">
        <v>616680382</v>
      </c>
      <c r="G236" s="63">
        <v>0</v>
      </c>
      <c r="H236" s="63">
        <v>757563300</v>
      </c>
      <c r="I236" s="63">
        <v>0</v>
      </c>
      <c r="J236" s="63">
        <v>140313272</v>
      </c>
      <c r="K236" s="63">
        <v>0</v>
      </c>
      <c r="L236" s="63">
        <v>1514556954</v>
      </c>
      <c r="M236" s="16"/>
    </row>
    <row r="237" spans="1:13" ht="27.75" customHeight="1">
      <c r="A237" s="17" t="s">
        <v>579</v>
      </c>
      <c r="B237" s="17"/>
      <c r="C237" s="17"/>
      <c r="D237" s="17"/>
      <c r="E237" s="17"/>
      <c r="F237" s="64">
        <v>100040362</v>
      </c>
      <c r="G237" s="64"/>
      <c r="H237" s="64">
        <v>13988831</v>
      </c>
      <c r="I237" s="64"/>
      <c r="J237" s="64">
        <v>7687500</v>
      </c>
      <c r="K237" s="64"/>
      <c r="L237" s="64">
        <f>SUM(F237:J237)</f>
        <v>121716693</v>
      </c>
      <c r="M237" s="17"/>
    </row>
    <row r="238" spans="1:13" ht="27.75" customHeight="1">
      <c r="A238" s="17" t="s">
        <v>578</v>
      </c>
      <c r="B238" s="17"/>
      <c r="C238" s="17"/>
      <c r="D238" s="17"/>
      <c r="E238" s="17"/>
      <c r="F238" s="64"/>
      <c r="G238" s="64"/>
      <c r="H238" s="64"/>
      <c r="I238" s="64"/>
      <c r="J238" s="64"/>
      <c r="K238" s="64"/>
      <c r="L238" s="64">
        <v>0</v>
      </c>
      <c r="M238" s="17"/>
    </row>
    <row r="239" spans="1:13" s="7" customFormat="1" ht="27.75" customHeight="1">
      <c r="A239" s="16" t="s">
        <v>350</v>
      </c>
      <c r="B239" s="16"/>
      <c r="C239" s="16"/>
      <c r="D239" s="16"/>
      <c r="E239" s="16"/>
      <c r="F239" s="63">
        <f>F236+F237</f>
        <v>716720744</v>
      </c>
      <c r="G239" s="63">
        <v>0</v>
      </c>
      <c r="H239" s="63">
        <f>H236+H237</f>
        <v>771552131</v>
      </c>
      <c r="I239" s="63">
        <v>0</v>
      </c>
      <c r="J239" s="63">
        <f>J236+J237</f>
        <v>148000772</v>
      </c>
      <c r="K239" s="63">
        <v>0</v>
      </c>
      <c r="L239" s="63">
        <f>L236+L237</f>
        <v>1636273647</v>
      </c>
      <c r="M239" s="16"/>
    </row>
    <row r="240" spans="1:13" s="7" customFormat="1" ht="20.25" customHeight="1">
      <c r="A240" s="16" t="s">
        <v>352</v>
      </c>
      <c r="B240" s="16"/>
      <c r="C240" s="16"/>
      <c r="D240" s="16"/>
      <c r="E240" s="16"/>
      <c r="F240" s="63"/>
      <c r="G240" s="63"/>
      <c r="H240" s="63"/>
      <c r="I240" s="63"/>
      <c r="J240" s="63"/>
      <c r="K240" s="63"/>
      <c r="L240" s="63"/>
      <c r="M240" s="16"/>
    </row>
    <row r="241" spans="1:13" ht="21" customHeight="1">
      <c r="A241" s="17" t="s">
        <v>595</v>
      </c>
      <c r="B241" s="17"/>
      <c r="C241" s="17"/>
      <c r="D241" s="17"/>
      <c r="E241" s="17"/>
      <c r="F241" s="64">
        <f>F231-F236</f>
        <v>2037215503</v>
      </c>
      <c r="G241" s="64">
        <v>0</v>
      </c>
      <c r="H241" s="64">
        <f>H231-H236</f>
        <v>26423349</v>
      </c>
      <c r="I241" s="64">
        <v>0</v>
      </c>
      <c r="J241" s="64">
        <f>J231-J236</f>
        <v>30750000</v>
      </c>
      <c r="K241" s="64">
        <v>0</v>
      </c>
      <c r="L241" s="64">
        <f>L231-L236</f>
        <v>2094388852</v>
      </c>
      <c r="M241" s="17"/>
    </row>
    <row r="242" spans="1:13" s="7" customFormat="1" ht="24" customHeight="1" thickBot="1">
      <c r="A242" s="16" t="s">
        <v>350</v>
      </c>
      <c r="B242" s="16"/>
      <c r="C242" s="16"/>
      <c r="D242" s="16"/>
      <c r="E242" s="16"/>
      <c r="F242" s="65">
        <f>F234-F239</f>
        <v>1937175141</v>
      </c>
      <c r="G242" s="65">
        <v>0</v>
      </c>
      <c r="H242" s="65">
        <f>H234-H239</f>
        <v>12434518</v>
      </c>
      <c r="I242" s="65">
        <v>0</v>
      </c>
      <c r="J242" s="65">
        <f>J234-J239</f>
        <v>23062500</v>
      </c>
      <c r="K242" s="65">
        <v>0</v>
      </c>
      <c r="L242" s="65">
        <f>L234-L239</f>
        <v>1972672159</v>
      </c>
      <c r="M242" s="16"/>
    </row>
    <row r="243" ht="16.5" customHeight="1" thickTop="1"/>
    <row r="244" s="7" customFormat="1" ht="20.25" customHeight="1">
      <c r="A244" s="7" t="s">
        <v>673</v>
      </c>
    </row>
    <row r="245" spans="1:12" s="7" customFormat="1" ht="31.5">
      <c r="A245" s="10"/>
      <c r="B245" s="10"/>
      <c r="C245" s="10"/>
      <c r="D245" s="10"/>
      <c r="E245" s="10"/>
      <c r="F245" s="12" t="s">
        <v>353</v>
      </c>
      <c r="G245" s="10"/>
      <c r="H245" s="14" t="s">
        <v>723</v>
      </c>
      <c r="I245" s="10"/>
      <c r="J245" s="12" t="s">
        <v>353</v>
      </c>
      <c r="K245" s="10"/>
      <c r="L245" s="14" t="s">
        <v>634</v>
      </c>
    </row>
    <row r="246" spans="1:12" ht="23.25" customHeight="1">
      <c r="A246" s="3" t="s">
        <v>354</v>
      </c>
      <c r="F246" s="64"/>
      <c r="G246" s="64"/>
      <c r="H246" s="64">
        <f>SUM(H247:H249)</f>
        <v>388803500</v>
      </c>
      <c r="I246" s="64"/>
      <c r="J246" s="64"/>
      <c r="K246" s="17"/>
      <c r="L246" s="64">
        <v>329762700</v>
      </c>
    </row>
    <row r="247" spans="1:12" s="49" customFormat="1" ht="23.25" customHeight="1">
      <c r="A247" s="49" t="s">
        <v>355</v>
      </c>
      <c r="F247" s="108">
        <v>1500</v>
      </c>
      <c r="G247" s="108"/>
      <c r="H247" s="108">
        <v>17650000</v>
      </c>
      <c r="I247" s="108"/>
      <c r="J247" s="108">
        <v>1500</v>
      </c>
      <c r="K247" s="109"/>
      <c r="L247" s="108">
        <v>17650000</v>
      </c>
    </row>
    <row r="248" spans="1:12" s="49" customFormat="1" ht="23.25" customHeight="1">
      <c r="A248" s="49" t="s">
        <v>356</v>
      </c>
      <c r="F248" s="108">
        <v>3000</v>
      </c>
      <c r="G248" s="108"/>
      <c r="H248" s="108">
        <v>48000000</v>
      </c>
      <c r="I248" s="108"/>
      <c r="J248" s="108">
        <v>3000</v>
      </c>
      <c r="K248" s="109"/>
      <c r="L248" s="108">
        <v>48000000</v>
      </c>
    </row>
    <row r="249" spans="1:12" s="49" customFormat="1" ht="23.25" customHeight="1">
      <c r="A249" s="49" t="s">
        <v>357</v>
      </c>
      <c r="F249" s="108"/>
      <c r="G249" s="108"/>
      <c r="H249" s="108">
        <v>323153500</v>
      </c>
      <c r="I249" s="108"/>
      <c r="J249" s="108"/>
      <c r="K249" s="109"/>
      <c r="L249" s="108">
        <v>264112700</v>
      </c>
    </row>
    <row r="250" spans="1:12" ht="23.25" customHeight="1">
      <c r="A250" s="3" t="s">
        <v>358</v>
      </c>
      <c r="F250" s="64"/>
      <c r="G250" s="64"/>
      <c r="H250" s="64">
        <v>-16500000</v>
      </c>
      <c r="I250" s="64"/>
      <c r="J250" s="64"/>
      <c r="K250" s="17"/>
      <c r="L250" s="64">
        <v>-10200000</v>
      </c>
    </row>
    <row r="251" spans="1:14" s="49" customFormat="1" ht="23.25" customHeight="1">
      <c r="A251" s="49" t="s">
        <v>359</v>
      </c>
      <c r="F251" s="108"/>
      <c r="G251" s="108"/>
      <c r="H251" s="108">
        <v>-16500000</v>
      </c>
      <c r="I251" s="108"/>
      <c r="J251" s="108"/>
      <c r="K251" s="109"/>
      <c r="L251" s="108">
        <v>-10200000</v>
      </c>
      <c r="N251" s="50"/>
    </row>
    <row r="252" spans="1:12" s="49" customFormat="1" ht="23.25" customHeight="1">
      <c r="A252" s="49" t="s">
        <v>360</v>
      </c>
      <c r="F252" s="108"/>
      <c r="G252" s="108"/>
      <c r="H252" s="108">
        <v>0</v>
      </c>
      <c r="I252" s="108"/>
      <c r="J252" s="108"/>
      <c r="K252" s="109"/>
      <c r="L252" s="108"/>
    </row>
    <row r="253" spans="1:12" s="7" customFormat="1" ht="21" customHeight="1" thickBot="1">
      <c r="A253" s="7" t="s">
        <v>340</v>
      </c>
      <c r="F253" s="16"/>
      <c r="G253" s="16"/>
      <c r="H253" s="110">
        <f>H246+H250</f>
        <v>372303500</v>
      </c>
      <c r="I253" s="16"/>
      <c r="J253" s="16"/>
      <c r="K253" s="16"/>
      <c r="L253" s="110">
        <v>319562700</v>
      </c>
    </row>
    <row r="254" ht="20.25" customHeight="1" thickTop="1"/>
    <row r="255" s="7" customFormat="1" ht="20.25" customHeight="1">
      <c r="A255" s="7" t="s">
        <v>674</v>
      </c>
    </row>
    <row r="256" spans="1:12" s="7" customFormat="1" ht="33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4" t="s">
        <v>723</v>
      </c>
      <c r="K256" s="15"/>
      <c r="L256" s="14" t="s">
        <v>634</v>
      </c>
    </row>
    <row r="257" spans="1:12" ht="23.25" customHeight="1">
      <c r="A257" s="3" t="s">
        <v>582</v>
      </c>
      <c r="J257" s="19">
        <v>180995176</v>
      </c>
      <c r="K257" s="19"/>
      <c r="L257" s="19">
        <v>103430867</v>
      </c>
    </row>
    <row r="258" spans="1:12" ht="23.25" customHeight="1">
      <c r="A258" s="3" t="s">
        <v>602</v>
      </c>
      <c r="J258" s="19">
        <v>1225169291</v>
      </c>
      <c r="K258" s="19"/>
      <c r="L258" s="19">
        <v>1245265593</v>
      </c>
    </row>
    <row r="259" spans="1:12" s="7" customFormat="1" ht="23.25" customHeight="1" thickBot="1">
      <c r="A259" s="7" t="s">
        <v>340</v>
      </c>
      <c r="J259" s="21">
        <f>SUM(J257:J258)</f>
        <v>1406164467</v>
      </c>
      <c r="K259" s="18"/>
      <c r="L259" s="21">
        <f>SUM(L257:L258)</f>
        <v>1348696460</v>
      </c>
    </row>
    <row r="260" ht="23.25" customHeight="1" thickTop="1"/>
    <row r="261" ht="23.25" customHeight="1">
      <c r="A261" s="3" t="s">
        <v>429</v>
      </c>
    </row>
    <row r="262" ht="23.25" customHeight="1">
      <c r="A262" s="3" t="s">
        <v>430</v>
      </c>
    </row>
    <row r="263" ht="23.25" customHeight="1"/>
    <row r="264" s="7" customFormat="1" ht="20.25" customHeight="1">
      <c r="A264" s="7" t="s">
        <v>675</v>
      </c>
    </row>
    <row r="265" spans="1:12" s="7" customFormat="1" ht="33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4" t="s">
        <v>723</v>
      </c>
      <c r="K265" s="15"/>
      <c r="L265" s="14" t="s">
        <v>634</v>
      </c>
    </row>
    <row r="266" spans="1:12" ht="24" customHeight="1">
      <c r="A266" s="3" t="s">
        <v>361</v>
      </c>
      <c r="J266" s="19">
        <v>89310218</v>
      </c>
      <c r="K266" s="19"/>
      <c r="L266" s="19">
        <v>0</v>
      </c>
    </row>
    <row r="267" spans="1:12" ht="24" customHeight="1">
      <c r="A267" s="3" t="s">
        <v>362</v>
      </c>
      <c r="J267" s="19">
        <v>238841779</v>
      </c>
      <c r="K267" s="19"/>
      <c r="L267" s="84">
        <v>404887046</v>
      </c>
    </row>
    <row r="268" spans="1:12" ht="24" customHeight="1">
      <c r="A268" s="3" t="s">
        <v>428</v>
      </c>
      <c r="J268" s="19">
        <v>312816</v>
      </c>
      <c r="K268" s="19"/>
      <c r="L268" s="19">
        <v>64478413</v>
      </c>
    </row>
    <row r="269" spans="1:12" ht="24" customHeight="1">
      <c r="A269" s="3" t="s">
        <v>640</v>
      </c>
      <c r="J269" s="19">
        <v>388697559</v>
      </c>
      <c r="K269" s="19"/>
      <c r="L269" s="19">
        <v>388697559</v>
      </c>
    </row>
    <row r="270" spans="1:12" s="7" customFormat="1" ht="24" customHeight="1" thickBot="1">
      <c r="A270" s="7" t="s">
        <v>340</v>
      </c>
      <c r="J270" s="21">
        <f>SUM(J266:J269)</f>
        <v>717162372</v>
      </c>
      <c r="K270" s="18"/>
      <c r="L270" s="21">
        <f>SUM(L266:L269)</f>
        <v>858063018</v>
      </c>
    </row>
    <row r="271" spans="10:12" s="7" customFormat="1" ht="23.25" customHeight="1" thickTop="1">
      <c r="J271" s="26"/>
      <c r="K271" s="18"/>
      <c r="L271" s="26"/>
    </row>
    <row r="272" s="7" customFormat="1" ht="20.25" customHeight="1">
      <c r="A272" s="7" t="s">
        <v>676</v>
      </c>
    </row>
    <row r="273" spans="1:12" s="7" customFormat="1" ht="31.5">
      <c r="A273" s="10"/>
      <c r="B273" s="10"/>
      <c r="C273" s="10"/>
      <c r="D273" s="10"/>
      <c r="E273" s="10"/>
      <c r="F273" s="10"/>
      <c r="G273" s="10"/>
      <c r="H273" s="10"/>
      <c r="I273" s="10"/>
      <c r="J273" s="14" t="s">
        <v>723</v>
      </c>
      <c r="K273" s="15"/>
      <c r="L273" s="14" t="s">
        <v>634</v>
      </c>
    </row>
    <row r="274" spans="1:12" ht="22.5" customHeight="1">
      <c r="A274" s="3" t="s">
        <v>363</v>
      </c>
      <c r="J274" s="19">
        <v>0</v>
      </c>
      <c r="K274" s="19"/>
      <c r="L274" s="19">
        <v>35000000</v>
      </c>
    </row>
    <row r="275" spans="1:12" s="7" customFormat="1" ht="21.75" customHeight="1" thickBot="1">
      <c r="A275" s="7" t="s">
        <v>340</v>
      </c>
      <c r="J275" s="21">
        <f>SUM(J274:J274)</f>
        <v>0</v>
      </c>
      <c r="K275" s="18"/>
      <c r="L275" s="21">
        <f>SUM(L274:L274)</f>
        <v>35000000</v>
      </c>
    </row>
    <row r="276" ht="20.25" customHeight="1" thickTop="1"/>
    <row r="277" ht="20.25" customHeight="1"/>
    <row r="278" ht="20.25" customHeight="1"/>
    <row r="279" ht="20.25" customHeight="1"/>
    <row r="280" ht="20.25" customHeight="1"/>
    <row r="281" s="7" customFormat="1" ht="20.25" customHeight="1">
      <c r="A281" s="7" t="s">
        <v>677</v>
      </c>
    </row>
    <row r="282" spans="1:12" s="7" customFormat="1" ht="31.5">
      <c r="A282" s="10"/>
      <c r="B282" s="10"/>
      <c r="C282" s="10"/>
      <c r="D282" s="10"/>
      <c r="E282" s="10"/>
      <c r="F282" s="10"/>
      <c r="G282" s="10"/>
      <c r="H282" s="10"/>
      <c r="I282" s="10"/>
      <c r="J282" s="14" t="s">
        <v>723</v>
      </c>
      <c r="K282" s="15"/>
      <c r="L282" s="14" t="s">
        <v>634</v>
      </c>
    </row>
    <row r="283" spans="1:12" ht="20.25" customHeight="1">
      <c r="A283" s="3" t="s">
        <v>364</v>
      </c>
      <c r="J283" s="19">
        <v>983454</v>
      </c>
      <c r="K283" s="19"/>
      <c r="L283" s="19">
        <v>7983454</v>
      </c>
    </row>
    <row r="284" spans="1:12" ht="20.25" customHeight="1">
      <c r="A284" s="3" t="s">
        <v>610</v>
      </c>
      <c r="J284" s="19">
        <v>0</v>
      </c>
      <c r="K284" s="19"/>
      <c r="L284" s="19">
        <v>13200000</v>
      </c>
    </row>
    <row r="285" spans="1:12" ht="20.25" customHeight="1">
      <c r="A285" s="3" t="s">
        <v>668</v>
      </c>
      <c r="J285" s="19">
        <v>1141646</v>
      </c>
      <c r="K285" s="19"/>
      <c r="L285" s="19">
        <v>0</v>
      </c>
    </row>
    <row r="286" spans="1:12" ht="20.25" customHeight="1">
      <c r="A286" s="3" t="s">
        <v>729</v>
      </c>
      <c r="J286" s="19">
        <v>7517540</v>
      </c>
      <c r="K286" s="19"/>
      <c r="L286" s="19"/>
    </row>
    <row r="287" spans="1:12" ht="20.25" customHeight="1">
      <c r="A287" s="3" t="s">
        <v>365</v>
      </c>
      <c r="J287" s="19">
        <f>SUM(J288:J289)</f>
        <v>178682097</v>
      </c>
      <c r="K287" s="19"/>
      <c r="L287" s="19">
        <v>0</v>
      </c>
    </row>
    <row r="288" spans="1:12" ht="20.25" customHeight="1">
      <c r="A288" s="3" t="s">
        <v>730</v>
      </c>
      <c r="J288" s="19">
        <v>173482097</v>
      </c>
      <c r="K288" s="19"/>
      <c r="L288" s="19"/>
    </row>
    <row r="289" spans="1:12" ht="20.25" customHeight="1">
      <c r="A289" s="3" t="s">
        <v>734</v>
      </c>
      <c r="J289" s="19">
        <v>5200000</v>
      </c>
      <c r="K289" s="19"/>
      <c r="L289" s="19"/>
    </row>
    <row r="290" spans="1:12" s="7" customFormat="1" ht="20.25" customHeight="1" thickBot="1">
      <c r="A290" s="7" t="s">
        <v>340</v>
      </c>
      <c r="J290" s="21">
        <f>SUM(J283:J287)</f>
        <v>188324737</v>
      </c>
      <c r="K290" s="18"/>
      <c r="L290" s="21">
        <f>SUM(L283:L287)</f>
        <v>21183454</v>
      </c>
    </row>
    <row r="291" ht="12" customHeight="1" thickTop="1"/>
    <row r="292" s="7" customFormat="1" ht="16.5" customHeight="1">
      <c r="A292" s="71" t="s">
        <v>678</v>
      </c>
    </row>
    <row r="293" s="7" customFormat="1" ht="20.25" customHeight="1">
      <c r="A293" s="71" t="s">
        <v>366</v>
      </c>
    </row>
    <row r="294" ht="14.25" customHeight="1">
      <c r="A294" s="3" t="s">
        <v>367</v>
      </c>
    </row>
    <row r="295" spans="1:15" s="16" customFormat="1" ht="24">
      <c r="A295" s="53"/>
      <c r="B295" s="54" t="s">
        <v>427</v>
      </c>
      <c r="C295" s="55"/>
      <c r="D295" s="54" t="s">
        <v>422</v>
      </c>
      <c r="E295" s="55"/>
      <c r="F295" s="54" t="s">
        <v>426</v>
      </c>
      <c r="G295" s="55"/>
      <c r="H295" s="54" t="s">
        <v>423</v>
      </c>
      <c r="I295" s="55"/>
      <c r="J295" s="54" t="s">
        <v>424</v>
      </c>
      <c r="K295" s="55"/>
      <c r="L295" s="54" t="s">
        <v>425</v>
      </c>
      <c r="M295" s="55"/>
      <c r="O295" s="45"/>
    </row>
    <row r="296" spans="1:15" s="16" customFormat="1" ht="24">
      <c r="A296" s="56" t="s">
        <v>666</v>
      </c>
      <c r="B296" s="57">
        <v>11000000000</v>
      </c>
      <c r="C296" s="57"/>
      <c r="D296" s="57">
        <v>3841600000</v>
      </c>
      <c r="E296" s="57"/>
      <c r="F296" s="57">
        <v>-97722290</v>
      </c>
      <c r="G296" s="57"/>
      <c r="H296" s="57">
        <v>1477040689</v>
      </c>
      <c r="I296" s="57"/>
      <c r="J296" s="57">
        <v>494151975</v>
      </c>
      <c r="K296" s="57"/>
      <c r="L296" s="57">
        <v>3013009554</v>
      </c>
      <c r="M296" s="57"/>
      <c r="O296" s="45"/>
    </row>
    <row r="297" spans="1:15" s="17" customFormat="1" ht="21" customHeight="1">
      <c r="A297" s="124" t="s">
        <v>13</v>
      </c>
      <c r="B297" s="66">
        <v>0</v>
      </c>
      <c r="C297" s="66"/>
      <c r="D297" s="66">
        <v>0</v>
      </c>
      <c r="E297" s="66"/>
      <c r="F297" s="66">
        <v>0</v>
      </c>
      <c r="G297" s="66"/>
      <c r="H297" s="66">
        <v>322233794</v>
      </c>
      <c r="I297" s="66"/>
      <c r="J297" s="66">
        <v>124276304</v>
      </c>
      <c r="K297" s="66"/>
      <c r="L297" s="102">
        <v>1996826353</v>
      </c>
      <c r="M297" s="66"/>
      <c r="O297" s="45"/>
    </row>
    <row r="298" spans="1:15" s="17" customFormat="1" ht="21" customHeight="1">
      <c r="A298" s="124" t="s">
        <v>14</v>
      </c>
      <c r="B298" s="66">
        <v>0</v>
      </c>
      <c r="C298" s="66"/>
      <c r="D298" s="66">
        <v>0</v>
      </c>
      <c r="E298" s="66"/>
      <c r="F298" s="66">
        <v>0</v>
      </c>
      <c r="G298" s="66"/>
      <c r="H298" s="66">
        <v>0</v>
      </c>
      <c r="I298" s="66"/>
      <c r="J298" s="66">
        <v>0</v>
      </c>
      <c r="K298" s="66"/>
      <c r="L298" s="66">
        <v>2637465315</v>
      </c>
      <c r="M298" s="66"/>
      <c r="O298" s="45"/>
    </row>
    <row r="299" spans="1:15" s="16" customFormat="1" ht="24">
      <c r="A299" s="56" t="s">
        <v>636</v>
      </c>
      <c r="B299" s="57">
        <v>11000000000</v>
      </c>
      <c r="C299" s="57">
        <v>0</v>
      </c>
      <c r="D299" s="57">
        <v>3841600000</v>
      </c>
      <c r="E299" s="57">
        <v>0</v>
      </c>
      <c r="F299" s="57">
        <v>-97722290</v>
      </c>
      <c r="G299" s="57">
        <v>0</v>
      </c>
      <c r="H299" s="57">
        <v>1799274483</v>
      </c>
      <c r="I299" s="57">
        <v>0</v>
      </c>
      <c r="J299" s="57">
        <v>618428279</v>
      </c>
      <c r="K299" s="57">
        <v>0</v>
      </c>
      <c r="L299" s="57">
        <v>2372370592</v>
      </c>
      <c r="M299" s="57"/>
      <c r="O299" s="45"/>
    </row>
    <row r="300" spans="1:15" s="17" customFormat="1" ht="21" customHeight="1">
      <c r="A300" s="58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O300" s="45"/>
    </row>
    <row r="301" spans="1:15" s="16" customFormat="1" ht="24">
      <c r="A301" s="56" t="s">
        <v>667</v>
      </c>
      <c r="B301" s="57">
        <v>11000000000</v>
      </c>
      <c r="C301" s="57">
        <v>0</v>
      </c>
      <c r="D301" s="57">
        <v>3841600000</v>
      </c>
      <c r="E301" s="57">
        <v>0</v>
      </c>
      <c r="F301" s="57">
        <v>-97722290</v>
      </c>
      <c r="G301" s="57">
        <v>0</v>
      </c>
      <c r="H301" s="57">
        <v>1799274483</v>
      </c>
      <c r="I301" s="57">
        <v>0</v>
      </c>
      <c r="J301" s="57">
        <v>618428279</v>
      </c>
      <c r="K301" s="57">
        <v>0</v>
      </c>
      <c r="L301" s="57">
        <v>2372370592</v>
      </c>
      <c r="M301" s="57"/>
      <c r="O301" s="45"/>
    </row>
    <row r="302" spans="1:15" s="17" customFormat="1" ht="21" customHeight="1">
      <c r="A302" s="124" t="s">
        <v>13</v>
      </c>
      <c r="B302" s="66">
        <v>0</v>
      </c>
      <c r="C302" s="66"/>
      <c r="D302" s="66">
        <v>0</v>
      </c>
      <c r="E302" s="66"/>
      <c r="F302" s="66">
        <v>0</v>
      </c>
      <c r="G302" s="66"/>
      <c r="H302" s="66">
        <v>99841318</v>
      </c>
      <c r="I302" s="66"/>
      <c r="J302" s="66">
        <v>99841318</v>
      </c>
      <c r="K302" s="66"/>
      <c r="L302" s="102">
        <v>1608503947</v>
      </c>
      <c r="M302" s="66"/>
      <c r="O302" s="45"/>
    </row>
    <row r="303" spans="1:15" s="17" customFormat="1" ht="21" customHeight="1">
      <c r="A303" s="124" t="s">
        <v>14</v>
      </c>
      <c r="B303" s="66">
        <v>0</v>
      </c>
      <c r="C303" s="66"/>
      <c r="D303" s="66">
        <v>0</v>
      </c>
      <c r="E303" s="66"/>
      <c r="F303" s="66">
        <v>0</v>
      </c>
      <c r="G303" s="66"/>
      <c r="H303" s="66">
        <v>0</v>
      </c>
      <c r="I303" s="66"/>
      <c r="J303" s="66">
        <v>0</v>
      </c>
      <c r="K303" s="66"/>
      <c r="L303" s="102">
        <v>1864127907</v>
      </c>
      <c r="M303" s="87"/>
      <c r="O303" s="45"/>
    </row>
    <row r="304" spans="1:15" s="16" customFormat="1" ht="24.75" customHeight="1" thickBot="1">
      <c r="A304" s="56" t="s">
        <v>735</v>
      </c>
      <c r="B304" s="59">
        <f>B301+B302-B303</f>
        <v>11000000000</v>
      </c>
      <c r="C304" s="59">
        <v>0</v>
      </c>
      <c r="D304" s="59">
        <f>D301+D302-D303</f>
        <v>3841600000</v>
      </c>
      <c r="E304" s="59">
        <v>0</v>
      </c>
      <c r="F304" s="59">
        <f>F301+F302-F303</f>
        <v>-97722290</v>
      </c>
      <c r="G304" s="59">
        <v>0</v>
      </c>
      <c r="H304" s="59">
        <f>H301+H302-H303</f>
        <v>1899115801</v>
      </c>
      <c r="I304" s="59">
        <v>0</v>
      </c>
      <c r="J304" s="59">
        <f>J301+J302-J303</f>
        <v>718269597</v>
      </c>
      <c r="K304" s="59">
        <v>0</v>
      </c>
      <c r="L304" s="59">
        <f>L301+L302-L303</f>
        <v>2116746632</v>
      </c>
      <c r="M304" s="88"/>
      <c r="O304" s="45"/>
    </row>
    <row r="305" ht="13.5" customHeight="1" thickTop="1">
      <c r="M305" s="89"/>
    </row>
    <row r="306" spans="1:12" s="7" customFormat="1" ht="19.5" customHeight="1">
      <c r="A306" s="51" t="s">
        <v>368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1:12" s="7" customFormat="1" ht="26.25">
      <c r="A307" s="60"/>
      <c r="B307" s="60"/>
      <c r="C307" s="60"/>
      <c r="D307" s="60"/>
      <c r="E307" s="60"/>
      <c r="F307" s="60"/>
      <c r="G307" s="60"/>
      <c r="H307" s="60"/>
      <c r="I307" s="60"/>
      <c r="J307" s="61" t="s">
        <v>723</v>
      </c>
      <c r="K307" s="62"/>
      <c r="L307" s="61" t="s">
        <v>634</v>
      </c>
    </row>
    <row r="308" spans="1:12" ht="18.75" customHeight="1">
      <c r="A308" s="3" t="s">
        <v>369</v>
      </c>
      <c r="C308" s="52"/>
      <c r="D308" s="52"/>
      <c r="E308" s="52"/>
      <c r="F308" s="52"/>
      <c r="G308" s="52"/>
      <c r="H308" s="52"/>
      <c r="I308" s="52"/>
      <c r="J308" s="67">
        <v>2520000000</v>
      </c>
      <c r="K308" s="67"/>
      <c r="L308" s="67">
        <v>2520000000</v>
      </c>
    </row>
    <row r="309" spans="1:12" ht="18.75" customHeight="1">
      <c r="A309" s="3" t="s">
        <v>370</v>
      </c>
      <c r="C309" s="52"/>
      <c r="D309" s="52"/>
      <c r="E309" s="52"/>
      <c r="F309" s="52"/>
      <c r="G309" s="52"/>
      <c r="H309" s="52"/>
      <c r="I309" s="52"/>
      <c r="J309" s="67">
        <v>8439000000</v>
      </c>
      <c r="K309" s="67"/>
      <c r="L309" s="67">
        <v>8439000000</v>
      </c>
    </row>
    <row r="310" spans="1:12" ht="18.75" customHeight="1">
      <c r="A310" s="3" t="s">
        <v>371</v>
      </c>
      <c r="C310" s="52"/>
      <c r="D310" s="52"/>
      <c r="E310" s="52"/>
      <c r="F310" s="52"/>
      <c r="G310" s="52"/>
      <c r="H310" s="52"/>
      <c r="I310" s="52"/>
      <c r="J310" s="67">
        <v>41000000</v>
      </c>
      <c r="K310" s="67"/>
      <c r="L310" s="67">
        <v>41000000</v>
      </c>
    </row>
    <row r="311" spans="1:12" s="7" customFormat="1" ht="18.75" customHeight="1" thickBot="1">
      <c r="A311" s="51" t="s">
        <v>340</v>
      </c>
      <c r="B311" s="51"/>
      <c r="C311" s="51"/>
      <c r="D311" s="51"/>
      <c r="E311" s="51"/>
      <c r="F311" s="51"/>
      <c r="G311" s="51"/>
      <c r="H311" s="51"/>
      <c r="I311" s="51"/>
      <c r="J311" s="68">
        <f>SUM(J308:J310)</f>
        <v>11000000000</v>
      </c>
      <c r="K311" s="69"/>
      <c r="L311" s="68">
        <f>SUM(L308:L310)</f>
        <v>11000000000</v>
      </c>
    </row>
    <row r="312" spans="1:10" ht="17.25" customHeight="1" thickTop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</row>
    <row r="313" spans="1:10" s="7" customFormat="1" ht="17.25" customHeight="1">
      <c r="A313" s="16" t="s">
        <v>372</v>
      </c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2" s="7" customFormat="1" ht="31.5">
      <c r="A314" s="46"/>
      <c r="B314" s="46"/>
      <c r="C314" s="46"/>
      <c r="D314" s="46"/>
      <c r="E314" s="46"/>
      <c r="F314" s="46"/>
      <c r="G314" s="46"/>
      <c r="H314" s="46"/>
      <c r="I314" s="46"/>
      <c r="J314" s="14" t="s">
        <v>723</v>
      </c>
      <c r="K314" s="15"/>
      <c r="L314" s="14" t="s">
        <v>634</v>
      </c>
    </row>
    <row r="315" spans="1:12" ht="18" customHeight="1">
      <c r="A315" s="17" t="s">
        <v>373</v>
      </c>
      <c r="B315" s="17"/>
      <c r="C315" s="17"/>
      <c r="D315" s="17"/>
      <c r="E315" s="17"/>
      <c r="F315" s="17"/>
      <c r="G315" s="17"/>
      <c r="H315" s="17"/>
      <c r="I315" s="17"/>
      <c r="J315" s="17">
        <v>1100000</v>
      </c>
      <c r="K315" s="17"/>
      <c r="L315" s="17">
        <v>1100000</v>
      </c>
    </row>
    <row r="316" spans="1:12" ht="18" customHeight="1">
      <c r="A316" s="17" t="s">
        <v>374</v>
      </c>
      <c r="B316" s="17"/>
      <c r="C316" s="17"/>
      <c r="D316" s="17"/>
      <c r="E316" s="17"/>
      <c r="F316" s="17"/>
      <c r="G316" s="17"/>
      <c r="H316" s="17"/>
      <c r="I316" s="17"/>
      <c r="J316" s="17">
        <v>1100000</v>
      </c>
      <c r="K316" s="17"/>
      <c r="L316" s="17">
        <v>1100000</v>
      </c>
    </row>
    <row r="317" spans="1:12" ht="18" customHeight="1">
      <c r="A317" s="17" t="s">
        <v>375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8" customHeight="1">
      <c r="A318" s="17" t="s">
        <v>376</v>
      </c>
      <c r="B318" s="17"/>
      <c r="C318" s="17"/>
      <c r="D318" s="17"/>
      <c r="E318" s="17"/>
      <c r="F318" s="17"/>
      <c r="G318" s="17"/>
      <c r="H318" s="17"/>
      <c r="I318" s="17"/>
      <c r="J318" s="17">
        <v>4100</v>
      </c>
      <c r="K318" s="17"/>
      <c r="L318" s="17">
        <v>4100</v>
      </c>
    </row>
    <row r="319" spans="1:12" ht="18" customHeight="1">
      <c r="A319" s="17" t="s">
        <v>374</v>
      </c>
      <c r="B319" s="17"/>
      <c r="C319" s="17"/>
      <c r="D319" s="17"/>
      <c r="E319" s="17"/>
      <c r="F319" s="17"/>
      <c r="G319" s="17"/>
      <c r="H319" s="17"/>
      <c r="I319" s="17"/>
      <c r="J319" s="17">
        <v>4100</v>
      </c>
      <c r="K319" s="17"/>
      <c r="L319" s="17">
        <v>4100</v>
      </c>
    </row>
    <row r="320" spans="1:12" ht="18" customHeight="1">
      <c r="A320" s="17" t="s">
        <v>375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8" customHeight="1">
      <c r="A321" s="17" t="s">
        <v>377</v>
      </c>
      <c r="B321" s="17"/>
      <c r="C321" s="17"/>
      <c r="D321" s="17"/>
      <c r="E321" s="17"/>
      <c r="F321" s="17"/>
      <c r="G321" s="17"/>
      <c r="H321" s="17"/>
      <c r="I321" s="17"/>
      <c r="J321" s="17">
        <v>1095900</v>
      </c>
      <c r="K321" s="17"/>
      <c r="L321" s="17">
        <v>1095900</v>
      </c>
    </row>
    <row r="322" spans="1:12" ht="18" customHeight="1">
      <c r="A322" s="17" t="s">
        <v>374</v>
      </c>
      <c r="B322" s="17"/>
      <c r="C322" s="17"/>
      <c r="D322" s="17"/>
      <c r="E322" s="17"/>
      <c r="F322" s="17"/>
      <c r="G322" s="17"/>
      <c r="H322" s="17"/>
      <c r="I322" s="17"/>
      <c r="J322" s="17">
        <v>1095900</v>
      </c>
      <c r="K322" s="17"/>
      <c r="L322" s="17">
        <v>1095900</v>
      </c>
    </row>
    <row r="323" spans="1:12" ht="18" customHeight="1">
      <c r="A323" s="17" t="s">
        <v>375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8" customHeight="1">
      <c r="A324" s="17" t="s">
        <v>378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="7" customFormat="1" ht="20.25" customHeight="1">
      <c r="A325" s="71" t="s">
        <v>379</v>
      </c>
    </row>
    <row r="326" spans="1:14" s="7" customFormat="1" ht="31.5">
      <c r="A326" s="10"/>
      <c r="B326" s="10"/>
      <c r="C326" s="10"/>
      <c r="D326" s="10"/>
      <c r="E326" s="10"/>
      <c r="F326" s="10"/>
      <c r="G326" s="10"/>
      <c r="H326" s="10"/>
      <c r="I326" s="10"/>
      <c r="J326" s="14" t="s">
        <v>723</v>
      </c>
      <c r="K326" s="15"/>
      <c r="L326" s="14" t="s">
        <v>634</v>
      </c>
      <c r="M326" s="13"/>
      <c r="N326" s="13"/>
    </row>
    <row r="327" spans="1:12" ht="22.5" customHeight="1">
      <c r="A327" s="3" t="s">
        <v>380</v>
      </c>
      <c r="J327" s="19">
        <v>2372370592</v>
      </c>
      <c r="K327" s="19"/>
      <c r="L327" s="19">
        <v>3013009554</v>
      </c>
    </row>
    <row r="328" spans="1:12" ht="22.5" customHeight="1">
      <c r="A328" s="3" t="s">
        <v>381</v>
      </c>
      <c r="J328" s="19">
        <v>1608503947</v>
      </c>
      <c r="K328" s="19"/>
      <c r="L328" s="84">
        <v>1996826353</v>
      </c>
    </row>
    <row r="329" spans="1:12" ht="22.5" customHeight="1">
      <c r="A329" s="7" t="s">
        <v>665</v>
      </c>
      <c r="B329" s="7"/>
      <c r="C329" s="7"/>
      <c r="D329" s="7"/>
      <c r="E329" s="7"/>
      <c r="F329" s="7"/>
      <c r="G329" s="7"/>
      <c r="H329" s="7"/>
      <c r="I329" s="7"/>
      <c r="J329" s="83">
        <v>1864127907</v>
      </c>
      <c r="K329" s="18"/>
      <c r="L329" s="83">
        <v>2637465315</v>
      </c>
    </row>
    <row r="330" spans="1:12" ht="22.5" customHeight="1">
      <c r="A330" s="3" t="s">
        <v>382</v>
      </c>
      <c r="J330" s="19">
        <f>SUM(J331:J336)</f>
        <v>1864127907</v>
      </c>
      <c r="K330" s="19"/>
      <c r="L330" s="19">
        <v>2587465315</v>
      </c>
    </row>
    <row r="331" spans="1:12" ht="22.5" customHeight="1">
      <c r="A331" s="49" t="s">
        <v>611</v>
      </c>
      <c r="B331" s="49"/>
      <c r="C331" s="49"/>
      <c r="D331" s="49"/>
      <c r="E331" s="49"/>
      <c r="F331" s="49"/>
      <c r="G331" s="49"/>
      <c r="H331" s="49"/>
      <c r="I331" s="49"/>
      <c r="J331" s="50">
        <v>0</v>
      </c>
      <c r="K331" s="50"/>
      <c r="L331" s="50">
        <v>197957490</v>
      </c>
    </row>
    <row r="332" spans="1:12" ht="22.5" customHeight="1">
      <c r="A332" s="49" t="s">
        <v>383</v>
      </c>
      <c r="B332" s="49"/>
      <c r="C332" s="49"/>
      <c r="D332" s="49"/>
      <c r="E332" s="49"/>
      <c r="F332" s="49"/>
      <c r="G332" s="49"/>
      <c r="H332" s="49"/>
      <c r="I332" s="49"/>
      <c r="J332" s="50">
        <v>99841318</v>
      </c>
      <c r="K332" s="50"/>
      <c r="L332" s="50">
        <v>124276304</v>
      </c>
    </row>
    <row r="333" spans="1:12" ht="22.5" customHeight="1">
      <c r="A333" s="49" t="s">
        <v>384</v>
      </c>
      <c r="B333" s="49"/>
      <c r="C333" s="49"/>
      <c r="D333" s="49"/>
      <c r="E333" s="49"/>
      <c r="F333" s="49"/>
      <c r="G333" s="49"/>
      <c r="H333" s="49"/>
      <c r="I333" s="49"/>
      <c r="J333" s="50">
        <v>99841318</v>
      </c>
      <c r="K333" s="50"/>
      <c r="L333" s="50">
        <v>124276304</v>
      </c>
    </row>
    <row r="334" spans="1:12" ht="22.5" customHeight="1">
      <c r="A334" s="49" t="s">
        <v>385</v>
      </c>
      <c r="B334" s="49"/>
      <c r="C334" s="49"/>
      <c r="D334" s="49"/>
      <c r="E334" s="49"/>
      <c r="F334" s="49"/>
      <c r="G334" s="49"/>
      <c r="H334" s="49"/>
      <c r="I334" s="49"/>
      <c r="J334" s="50">
        <v>209587426</v>
      </c>
      <c r="K334" s="50"/>
      <c r="L334" s="50">
        <v>323118391</v>
      </c>
    </row>
    <row r="335" spans="1:12" ht="22.5" customHeight="1">
      <c r="A335" s="49" t="s">
        <v>386</v>
      </c>
      <c r="B335" s="49"/>
      <c r="C335" s="49"/>
      <c r="D335" s="49"/>
      <c r="E335" s="49"/>
      <c r="F335" s="49"/>
      <c r="G335" s="49"/>
      <c r="H335" s="49"/>
      <c r="I335" s="49"/>
      <c r="J335" s="50">
        <v>139777845</v>
      </c>
      <c r="K335" s="50"/>
      <c r="L335" s="50">
        <v>173986826</v>
      </c>
    </row>
    <row r="336" spans="1:12" ht="22.5" customHeight="1">
      <c r="A336" s="49" t="s">
        <v>612</v>
      </c>
      <c r="B336" s="49"/>
      <c r="C336" s="49"/>
      <c r="D336" s="49"/>
      <c r="E336" s="49"/>
      <c r="F336" s="49"/>
      <c r="G336" s="49"/>
      <c r="H336" s="49"/>
      <c r="I336" s="49"/>
      <c r="J336" s="50">
        <v>1315080000</v>
      </c>
      <c r="K336" s="50"/>
      <c r="L336" s="50">
        <v>1643850000</v>
      </c>
    </row>
    <row r="337" spans="1:12" ht="22.5" customHeight="1">
      <c r="A337" s="3" t="s">
        <v>663</v>
      </c>
      <c r="J337" s="19">
        <v>0</v>
      </c>
      <c r="K337" s="19"/>
      <c r="L337" s="19">
        <v>50000000</v>
      </c>
    </row>
    <row r="338" spans="1:12" ht="22.5" customHeight="1">
      <c r="A338" s="49" t="s">
        <v>664</v>
      </c>
      <c r="B338" s="49"/>
      <c r="C338" s="49"/>
      <c r="D338" s="49"/>
      <c r="E338" s="49"/>
      <c r="F338" s="49"/>
      <c r="G338" s="49"/>
      <c r="H338" s="49"/>
      <c r="I338" s="49"/>
      <c r="J338" s="50"/>
      <c r="K338" s="50"/>
      <c r="L338" s="50">
        <v>50000000</v>
      </c>
    </row>
    <row r="339" spans="1:12" ht="22.5" customHeight="1">
      <c r="A339" s="49" t="s">
        <v>669</v>
      </c>
      <c r="B339" s="49"/>
      <c r="C339" s="49"/>
      <c r="D339" s="49"/>
      <c r="E339" s="49"/>
      <c r="F339" s="49"/>
      <c r="G339" s="49"/>
      <c r="H339" s="49"/>
      <c r="I339" s="49"/>
      <c r="J339" s="50"/>
      <c r="K339" s="50"/>
      <c r="L339" s="50"/>
    </row>
    <row r="340" spans="1:12" s="7" customFormat="1" ht="22.5" customHeight="1" thickBot="1">
      <c r="A340" s="7" t="s">
        <v>387</v>
      </c>
      <c r="J340" s="21">
        <f>J327+J328-J329</f>
        <v>2116746632</v>
      </c>
      <c r="K340" s="18"/>
      <c r="L340" s="21">
        <v>2372370592</v>
      </c>
    </row>
    <row r="341" spans="10:12" s="7" customFormat="1" ht="20.25" customHeight="1" thickTop="1">
      <c r="J341" s="26"/>
      <c r="K341" s="18"/>
      <c r="L341" s="26"/>
    </row>
    <row r="342" spans="10:12" s="7" customFormat="1" ht="20.25" customHeight="1">
      <c r="J342" s="26"/>
      <c r="K342" s="18"/>
      <c r="L342" s="26"/>
    </row>
    <row r="343" spans="10:12" s="7" customFormat="1" ht="20.25" customHeight="1">
      <c r="J343" s="26"/>
      <c r="K343" s="18"/>
      <c r="L343" s="26"/>
    </row>
    <row r="344" s="7" customFormat="1" ht="20.25" customHeight="1">
      <c r="A344" s="7" t="s">
        <v>679</v>
      </c>
    </row>
    <row r="345" spans="1:14" s="7" customFormat="1" ht="31.5">
      <c r="A345" s="10"/>
      <c r="B345" s="10"/>
      <c r="C345" s="10"/>
      <c r="D345" s="10"/>
      <c r="E345" s="10"/>
      <c r="F345" s="10"/>
      <c r="G345" s="10"/>
      <c r="H345" s="10"/>
      <c r="I345" s="10"/>
      <c r="J345" s="14" t="s">
        <v>724</v>
      </c>
      <c r="K345" s="15"/>
      <c r="L345" s="14" t="s">
        <v>725</v>
      </c>
      <c r="N345" s="81"/>
    </row>
    <row r="347" spans="1:12" s="7" customFormat="1" ht="21.75" customHeight="1">
      <c r="A347" s="7" t="s">
        <v>388</v>
      </c>
      <c r="J347" s="7">
        <f>SUM(J348:J350)</f>
        <v>25170846427</v>
      </c>
      <c r="L347" s="7">
        <f>SUM(L348:L350)</f>
        <v>18948200753</v>
      </c>
    </row>
    <row r="348" spans="1:12" ht="17.25" customHeight="1">
      <c r="A348" s="3" t="s">
        <v>389</v>
      </c>
      <c r="J348" s="82">
        <v>3683753127</v>
      </c>
      <c r="L348" s="82">
        <v>4094511038</v>
      </c>
    </row>
    <row r="349" spans="1:12" ht="17.25" customHeight="1">
      <c r="A349" s="3" t="s">
        <v>390</v>
      </c>
      <c r="J349" s="82">
        <v>14279187745</v>
      </c>
      <c r="L349" s="82">
        <v>8837606718</v>
      </c>
    </row>
    <row r="350" spans="1:12" ht="17.25" customHeight="1">
      <c r="A350" s="3" t="s">
        <v>391</v>
      </c>
      <c r="J350" s="97">
        <v>7207905555</v>
      </c>
      <c r="L350" s="97">
        <v>6016082997</v>
      </c>
    </row>
    <row r="351" spans="1:12" s="7" customFormat="1" ht="17.25" customHeight="1">
      <c r="A351" s="7" t="s">
        <v>392</v>
      </c>
      <c r="J351" s="98">
        <f>SUM(J352:J353)</f>
        <v>4826760</v>
      </c>
      <c r="L351" s="98">
        <f>SUM(L352:L353)</f>
        <v>32468369</v>
      </c>
    </row>
    <row r="352" spans="1:12" ht="17.25" customHeight="1">
      <c r="A352" s="3" t="s">
        <v>393</v>
      </c>
      <c r="J352" s="19">
        <v>0</v>
      </c>
      <c r="L352" s="19">
        <v>0</v>
      </c>
    </row>
    <row r="353" spans="1:12" ht="17.25" customHeight="1">
      <c r="A353" s="3" t="s">
        <v>394</v>
      </c>
      <c r="J353" s="97">
        <v>4826760</v>
      </c>
      <c r="L353" s="97">
        <v>32468369</v>
      </c>
    </row>
    <row r="354" spans="1:12" s="7" customFormat="1" ht="17.25" customHeight="1" thickBot="1">
      <c r="A354" s="7" t="s">
        <v>395</v>
      </c>
      <c r="J354" s="11">
        <f>J347-J351</f>
        <v>25166019667</v>
      </c>
      <c r="L354" s="11">
        <f>L347-L351</f>
        <v>18915732384</v>
      </c>
    </row>
    <row r="355" spans="10:12" s="7" customFormat="1" ht="21.75" customHeight="1" thickTop="1">
      <c r="J355" s="13"/>
      <c r="L355" s="13"/>
    </row>
    <row r="356" spans="1:10" s="7" customFormat="1" ht="20.25" customHeight="1">
      <c r="A356" s="7" t="s">
        <v>680</v>
      </c>
      <c r="J356" s="71"/>
    </row>
    <row r="357" spans="1:14" s="7" customFormat="1" ht="31.5">
      <c r="A357" s="10"/>
      <c r="B357" s="10"/>
      <c r="C357" s="10"/>
      <c r="D357" s="10"/>
      <c r="E357" s="10"/>
      <c r="F357" s="10"/>
      <c r="G357" s="10"/>
      <c r="H357" s="10"/>
      <c r="I357" s="10"/>
      <c r="J357" s="14" t="s">
        <v>724</v>
      </c>
      <c r="K357" s="15"/>
      <c r="L357" s="14" t="s">
        <v>725</v>
      </c>
      <c r="N357" s="81"/>
    </row>
    <row r="358" spans="1:12" ht="24" customHeight="1">
      <c r="A358" s="7" t="s">
        <v>396</v>
      </c>
      <c r="J358" s="18">
        <f>SUM(J359:J361)</f>
        <v>21974673082</v>
      </c>
      <c r="K358" s="18"/>
      <c r="L358" s="18">
        <f>SUM(L359:L361)</f>
        <v>16223186445</v>
      </c>
    </row>
    <row r="359" spans="1:12" ht="24.75" customHeight="1">
      <c r="A359" s="3" t="s">
        <v>437</v>
      </c>
      <c r="J359" s="84">
        <v>3157478602</v>
      </c>
      <c r="K359" s="19"/>
      <c r="L359" s="84">
        <v>3420011261</v>
      </c>
    </row>
    <row r="360" spans="1:12" ht="24.75" customHeight="1">
      <c r="A360" s="3" t="s">
        <v>438</v>
      </c>
      <c r="J360" s="84">
        <v>12737172802</v>
      </c>
      <c r="K360" s="19"/>
      <c r="L360" s="84">
        <v>8241122049</v>
      </c>
    </row>
    <row r="361" spans="1:12" ht="24.75" customHeight="1">
      <c r="A361" s="3" t="s">
        <v>439</v>
      </c>
      <c r="J361" s="84">
        <v>6080021678</v>
      </c>
      <c r="K361" s="19"/>
      <c r="L361" s="84">
        <v>4562053135</v>
      </c>
    </row>
    <row r="362" spans="1:12" s="7" customFormat="1" ht="22.5" customHeight="1">
      <c r="A362" s="7" t="s">
        <v>397</v>
      </c>
      <c r="J362" s="83"/>
      <c r="K362" s="18"/>
      <c r="L362" s="18"/>
    </row>
    <row r="363" spans="1:12" s="7" customFormat="1" ht="23.25" customHeight="1" thickBot="1">
      <c r="A363" s="7" t="s">
        <v>340</v>
      </c>
      <c r="J363" s="21">
        <f>J358-J362</f>
        <v>21974673082</v>
      </c>
      <c r="K363" s="18"/>
      <c r="L363" s="21">
        <f>L358-L362</f>
        <v>16223186445</v>
      </c>
    </row>
    <row r="364" ht="20.25" customHeight="1" thickTop="1">
      <c r="J364" s="82"/>
    </row>
    <row r="365" spans="1:10" s="7" customFormat="1" ht="20.25" customHeight="1">
      <c r="A365" s="7" t="s">
        <v>681</v>
      </c>
      <c r="J365" s="71"/>
    </row>
    <row r="366" spans="1:14" s="7" customFormat="1" ht="31.5">
      <c r="A366" s="10"/>
      <c r="B366" s="10"/>
      <c r="C366" s="10"/>
      <c r="D366" s="10"/>
      <c r="E366" s="10"/>
      <c r="F366" s="10"/>
      <c r="G366" s="10"/>
      <c r="H366" s="10"/>
      <c r="I366" s="10"/>
      <c r="J366" s="14" t="s">
        <v>724</v>
      </c>
      <c r="K366" s="15"/>
      <c r="L366" s="14" t="s">
        <v>725</v>
      </c>
      <c r="N366" s="81"/>
    </row>
    <row r="367" spans="1:12" ht="21" customHeight="1">
      <c r="A367" s="3" t="s">
        <v>398</v>
      </c>
      <c r="J367" s="84">
        <v>7998822</v>
      </c>
      <c r="K367" s="19"/>
      <c r="L367" s="84">
        <v>145864849</v>
      </c>
    </row>
    <row r="368" spans="1:12" ht="21" customHeight="1">
      <c r="A368" s="3" t="s">
        <v>399</v>
      </c>
      <c r="J368" s="84">
        <v>52185129</v>
      </c>
      <c r="K368" s="19"/>
      <c r="L368" s="84">
        <v>0</v>
      </c>
    </row>
    <row r="369" spans="1:12" ht="21" customHeight="1">
      <c r="A369" s="3" t="s">
        <v>400</v>
      </c>
      <c r="J369" s="84">
        <v>0</v>
      </c>
      <c r="K369" s="19"/>
      <c r="L369" s="84">
        <v>0</v>
      </c>
    </row>
    <row r="370" spans="1:12" ht="21" customHeight="1">
      <c r="A370" s="3" t="s">
        <v>401</v>
      </c>
      <c r="J370" s="84"/>
      <c r="K370" s="19"/>
      <c r="L370" s="84">
        <v>0</v>
      </c>
    </row>
    <row r="371" spans="1:12" s="7" customFormat="1" ht="21" customHeight="1" thickBot="1">
      <c r="A371" s="7" t="s">
        <v>340</v>
      </c>
      <c r="J371" s="11">
        <f>SUM(J367:J370)</f>
        <v>60183951</v>
      </c>
      <c r="L371" s="11">
        <f>SUM(L367:L370)</f>
        <v>145864849</v>
      </c>
    </row>
    <row r="372" ht="20.25" customHeight="1" thickTop="1">
      <c r="J372" s="82"/>
    </row>
    <row r="373" ht="20.25" customHeight="1">
      <c r="J373" s="82"/>
    </row>
    <row r="374" spans="1:10" s="7" customFormat="1" ht="20.25" customHeight="1">
      <c r="A374" s="7" t="s">
        <v>682</v>
      </c>
      <c r="J374" s="71"/>
    </row>
    <row r="375" spans="1:14" s="7" customFormat="1" ht="30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4" t="s">
        <v>724</v>
      </c>
      <c r="K375" s="15"/>
      <c r="L375" s="14" t="s">
        <v>725</v>
      </c>
      <c r="N375" s="81"/>
    </row>
    <row r="376" spans="1:12" ht="27" customHeight="1">
      <c r="A376" s="3" t="s">
        <v>402</v>
      </c>
      <c r="J376" s="84"/>
      <c r="K376" s="19"/>
      <c r="L376" s="84">
        <v>0</v>
      </c>
    </row>
    <row r="377" spans="1:12" ht="27" customHeight="1">
      <c r="A377" s="3" t="s">
        <v>403</v>
      </c>
      <c r="J377" s="84">
        <v>20279984</v>
      </c>
      <c r="K377" s="19"/>
      <c r="L377" s="84">
        <v>0</v>
      </c>
    </row>
    <row r="378" spans="1:12" ht="27" customHeight="1">
      <c r="A378" s="3" t="s">
        <v>626</v>
      </c>
      <c r="J378" s="84"/>
      <c r="K378" s="19"/>
      <c r="L378" s="84">
        <v>0</v>
      </c>
    </row>
    <row r="379" spans="1:12" ht="27" customHeight="1">
      <c r="A379" s="3" t="s">
        <v>580</v>
      </c>
      <c r="J379" s="84">
        <v>0</v>
      </c>
      <c r="K379" s="19"/>
      <c r="L379" s="84">
        <v>0</v>
      </c>
    </row>
    <row r="380" spans="1:12" s="7" customFormat="1" ht="27" customHeight="1" thickBot="1">
      <c r="A380" s="7" t="s">
        <v>340</v>
      </c>
      <c r="J380" s="21">
        <f>SUM(J376:J379)</f>
        <v>20279984</v>
      </c>
      <c r="K380" s="18"/>
      <c r="L380" s="21">
        <f>SUM(L376:L379)</f>
        <v>0</v>
      </c>
    </row>
    <row r="381" spans="10:12" s="7" customFormat="1" ht="16.5" customHeight="1" thickTop="1">
      <c r="J381" s="26"/>
      <c r="K381" s="18"/>
      <c r="L381" s="26"/>
    </row>
    <row r="382" spans="1:10" ht="23.25" customHeight="1">
      <c r="A382" s="7" t="s">
        <v>683</v>
      </c>
      <c r="J382" s="82"/>
    </row>
    <row r="383" spans="1:14" s="7" customFormat="1" ht="31.5">
      <c r="A383" s="10"/>
      <c r="B383" s="10"/>
      <c r="C383" s="10"/>
      <c r="D383" s="10"/>
      <c r="E383" s="10"/>
      <c r="F383" s="10"/>
      <c r="G383" s="10"/>
      <c r="H383" s="10"/>
      <c r="I383" s="10"/>
      <c r="J383" s="14" t="s">
        <v>724</v>
      </c>
      <c r="K383" s="15"/>
      <c r="L383" s="14" t="s">
        <v>725</v>
      </c>
      <c r="N383" s="81"/>
    </row>
    <row r="384" spans="1:12" ht="24.75" customHeight="1">
      <c r="A384" s="3" t="s">
        <v>404</v>
      </c>
      <c r="J384" s="84">
        <v>0</v>
      </c>
      <c r="L384" s="84">
        <v>0</v>
      </c>
    </row>
    <row r="385" spans="1:12" ht="24.75" customHeight="1">
      <c r="A385" s="3" t="s">
        <v>641</v>
      </c>
      <c r="J385" s="84">
        <v>0</v>
      </c>
      <c r="L385" s="84">
        <v>4169803</v>
      </c>
    </row>
    <row r="386" spans="1:12" ht="24.75" customHeight="1">
      <c r="A386" s="3" t="s">
        <v>628</v>
      </c>
      <c r="J386" s="84">
        <v>0</v>
      </c>
      <c r="L386" s="84">
        <v>0</v>
      </c>
    </row>
    <row r="387" spans="1:12" ht="24.75" customHeight="1">
      <c r="A387" s="3" t="s">
        <v>440</v>
      </c>
      <c r="J387" s="84">
        <v>29151713</v>
      </c>
      <c r="L387" s="84">
        <v>0</v>
      </c>
    </row>
    <row r="388" spans="1:12" s="7" customFormat="1" ht="24.75" customHeight="1" thickBot="1">
      <c r="A388" s="7" t="s">
        <v>340</v>
      </c>
      <c r="J388" s="112">
        <f>SUM(J384:J387)</f>
        <v>29151713</v>
      </c>
      <c r="L388" s="112">
        <f>SUM(L384:L387)</f>
        <v>4169803</v>
      </c>
    </row>
    <row r="389" ht="17.25" customHeight="1" thickTop="1">
      <c r="J389" s="82"/>
    </row>
    <row r="390" spans="1:10" ht="20.25" customHeight="1">
      <c r="A390" s="7" t="s">
        <v>684</v>
      </c>
      <c r="J390" s="82"/>
    </row>
    <row r="391" spans="1:14" s="7" customFormat="1" ht="31.5">
      <c r="A391" s="10"/>
      <c r="B391" s="10"/>
      <c r="C391" s="10"/>
      <c r="D391" s="10"/>
      <c r="E391" s="10"/>
      <c r="F391" s="10"/>
      <c r="G391" s="10"/>
      <c r="H391" s="10"/>
      <c r="I391" s="10"/>
      <c r="J391" s="14" t="s">
        <v>724</v>
      </c>
      <c r="K391" s="15"/>
      <c r="L391" s="14" t="s">
        <v>725</v>
      </c>
      <c r="N391" s="81"/>
    </row>
    <row r="392" spans="1:12" ht="27.75" customHeight="1">
      <c r="A392" s="3" t="s">
        <v>607</v>
      </c>
      <c r="J392" s="19">
        <v>0</v>
      </c>
      <c r="L392" s="19">
        <v>0</v>
      </c>
    </row>
    <row r="393" spans="1:12" ht="27.75" customHeight="1">
      <c r="A393" s="3" t="s">
        <v>692</v>
      </c>
      <c r="J393" s="19">
        <v>0</v>
      </c>
      <c r="L393" s="19">
        <v>0</v>
      </c>
    </row>
    <row r="394" spans="1:12" ht="27.75" customHeight="1">
      <c r="A394" s="3" t="s">
        <v>405</v>
      </c>
      <c r="J394" s="82">
        <v>430162</v>
      </c>
      <c r="L394" s="82">
        <v>536358</v>
      </c>
    </row>
    <row r="395" spans="1:12" s="7" customFormat="1" ht="27.75" customHeight="1" thickBot="1">
      <c r="A395" s="7" t="s">
        <v>340</v>
      </c>
      <c r="J395" s="21">
        <f>SUM(J392:J394)</f>
        <v>430162</v>
      </c>
      <c r="L395" s="21">
        <f>SUM(L392:L394)</f>
        <v>536358</v>
      </c>
    </row>
    <row r="396" ht="16.5" customHeight="1" thickTop="1">
      <c r="J396" s="82"/>
    </row>
    <row r="397" ht="16.5" customHeight="1">
      <c r="J397" s="82"/>
    </row>
    <row r="398" ht="21" customHeight="1">
      <c r="J398" s="82"/>
    </row>
    <row r="399" ht="21" customHeight="1">
      <c r="J399" s="82"/>
    </row>
    <row r="400" ht="16.5" customHeight="1">
      <c r="J400" s="82"/>
    </row>
    <row r="401" ht="16.5" customHeight="1">
      <c r="J401" s="82"/>
    </row>
    <row r="402" ht="16.5" customHeight="1">
      <c r="J402" s="82"/>
    </row>
    <row r="403" spans="1:10" s="7" customFormat="1" ht="15.75">
      <c r="A403" s="71" t="s">
        <v>685</v>
      </c>
      <c r="J403" s="71"/>
    </row>
    <row r="404" spans="1:14" s="7" customFormat="1" ht="37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4" t="s">
        <v>724</v>
      </c>
      <c r="K404" s="15"/>
      <c r="L404" s="14" t="s">
        <v>725</v>
      </c>
      <c r="N404" s="81"/>
    </row>
    <row r="405" spans="1:12" s="7" customFormat="1" ht="24.75" customHeight="1">
      <c r="A405" s="7" t="s">
        <v>406</v>
      </c>
      <c r="J405" s="83">
        <v>1068935182</v>
      </c>
      <c r="K405" s="18"/>
      <c r="L405" s="18">
        <v>697362569</v>
      </c>
    </row>
    <row r="406" spans="1:12" ht="24.75" customHeight="1">
      <c r="A406" s="3" t="s">
        <v>407</v>
      </c>
      <c r="J406" s="84">
        <f>J407-J408</f>
        <v>20600000</v>
      </c>
      <c r="K406" s="19"/>
      <c r="L406" s="84">
        <f>L407-L408</f>
        <v>11100000</v>
      </c>
    </row>
    <row r="407" spans="1:12" ht="24.75" customHeight="1">
      <c r="A407" s="49" t="s">
        <v>408</v>
      </c>
      <c r="B407" s="49"/>
      <c r="C407" s="49"/>
      <c r="D407" s="49"/>
      <c r="E407" s="49"/>
      <c r="F407" s="49"/>
      <c r="G407" s="49"/>
      <c r="H407" s="49"/>
      <c r="I407" s="49"/>
      <c r="J407" s="86">
        <v>20600000</v>
      </c>
      <c r="K407" s="19"/>
      <c r="L407" s="50">
        <v>11100000</v>
      </c>
    </row>
    <row r="408" spans="1:12" ht="24.75" customHeight="1">
      <c r="A408" s="49" t="s">
        <v>409</v>
      </c>
      <c r="B408" s="49"/>
      <c r="C408" s="49"/>
      <c r="D408" s="49"/>
      <c r="E408" s="49"/>
      <c r="F408" s="49"/>
      <c r="G408" s="49"/>
      <c r="H408" s="49"/>
      <c r="I408" s="49"/>
      <c r="J408" s="86">
        <v>0</v>
      </c>
      <c r="K408" s="19"/>
      <c r="L408" s="50">
        <v>0</v>
      </c>
    </row>
    <row r="409" spans="1:12" s="7" customFormat="1" ht="24.75" customHeight="1">
      <c r="A409" s="7" t="s">
        <v>410</v>
      </c>
      <c r="J409" s="18">
        <f>J405+J406</f>
        <v>1089535182</v>
      </c>
      <c r="K409" s="18"/>
      <c r="L409" s="18">
        <f>L405+L406</f>
        <v>708462569</v>
      </c>
    </row>
    <row r="410" spans="1:12" ht="24.75" customHeight="1">
      <c r="A410" s="3" t="s">
        <v>630</v>
      </c>
      <c r="J410" s="84"/>
      <c r="K410" s="19"/>
      <c r="L410" s="19">
        <v>260141974</v>
      </c>
    </row>
    <row r="411" spans="1:12" ht="24.75" customHeight="1">
      <c r="A411" s="3" t="s">
        <v>631</v>
      </c>
      <c r="J411" s="84"/>
      <c r="K411" s="19"/>
      <c r="L411" s="19">
        <v>448320595</v>
      </c>
    </row>
    <row r="412" spans="1:12" ht="24.75" customHeight="1">
      <c r="A412" s="3" t="s">
        <v>431</v>
      </c>
      <c r="J412" s="103">
        <v>0.22</v>
      </c>
      <c r="K412" s="19"/>
      <c r="L412" s="123" t="s">
        <v>726</v>
      </c>
    </row>
    <row r="413" spans="1:12" s="7" customFormat="1" ht="24.75" customHeight="1">
      <c r="A413" s="7" t="s">
        <v>412</v>
      </c>
      <c r="J413" s="18">
        <f>J409*J412</f>
        <v>239697740.04</v>
      </c>
      <c r="K413" s="18"/>
      <c r="L413" s="18">
        <f>L414+L415</f>
        <v>138094346</v>
      </c>
    </row>
    <row r="414" spans="1:12" s="7" customFormat="1" ht="24.75" customHeight="1">
      <c r="A414" s="100" t="s">
        <v>642</v>
      </c>
      <c r="J414" s="18"/>
      <c r="K414" s="18"/>
      <c r="L414" s="18">
        <v>26014197</v>
      </c>
    </row>
    <row r="415" spans="1:12" s="7" customFormat="1" ht="24.75" customHeight="1">
      <c r="A415" s="100" t="s">
        <v>632</v>
      </c>
      <c r="J415" s="18"/>
      <c r="K415" s="18"/>
      <c r="L415" s="18">
        <v>112080149</v>
      </c>
    </row>
    <row r="416" spans="1:12" s="7" customFormat="1" ht="24.75" customHeight="1">
      <c r="A416" s="100" t="s">
        <v>635</v>
      </c>
      <c r="J416" s="18"/>
      <c r="K416" s="18"/>
      <c r="L416" s="18"/>
    </row>
    <row r="417" spans="1:12" ht="24.75" customHeight="1">
      <c r="A417" s="3" t="s">
        <v>411</v>
      </c>
      <c r="J417" s="19"/>
      <c r="K417" s="19"/>
      <c r="L417" s="19"/>
    </row>
    <row r="418" spans="1:12" s="7" customFormat="1" ht="24.75" customHeight="1">
      <c r="A418" s="7" t="s">
        <v>412</v>
      </c>
      <c r="J418" s="83">
        <f>J413</f>
        <v>239697740.04</v>
      </c>
      <c r="K418" s="18"/>
      <c r="L418" s="83">
        <f>L413</f>
        <v>138094346</v>
      </c>
    </row>
    <row r="419" spans="1:12" s="7" customFormat="1" ht="24.75" customHeight="1" thickBot="1">
      <c r="A419" s="7" t="s">
        <v>413</v>
      </c>
      <c r="J419" s="85">
        <f>J405-J418</f>
        <v>829237441.96</v>
      </c>
      <c r="L419" s="85">
        <f>L405-L418</f>
        <v>559268223</v>
      </c>
    </row>
    <row r="420" ht="19.5" customHeight="1" thickTop="1"/>
    <row r="421" s="7" customFormat="1" ht="24.75" customHeight="1">
      <c r="A421" s="7" t="s">
        <v>686</v>
      </c>
    </row>
    <row r="422" spans="1:14" s="7" customFormat="1" ht="31.5">
      <c r="A422" s="10"/>
      <c r="B422" s="10"/>
      <c r="C422" s="10"/>
      <c r="D422" s="10"/>
      <c r="E422" s="10"/>
      <c r="F422" s="10"/>
      <c r="G422" s="10"/>
      <c r="H422" s="10"/>
      <c r="I422" s="10"/>
      <c r="J422" s="14" t="s">
        <v>724</v>
      </c>
      <c r="K422" s="15"/>
      <c r="L422" s="14" t="s">
        <v>725</v>
      </c>
      <c r="N422" s="81"/>
    </row>
    <row r="423" spans="1:12" ht="18" customHeight="1">
      <c r="A423" s="3" t="s">
        <v>414</v>
      </c>
      <c r="J423" s="19">
        <f>J419</f>
        <v>829237441.96</v>
      </c>
      <c r="K423" s="19"/>
      <c r="L423" s="19">
        <f>L419</f>
        <v>559268223</v>
      </c>
    </row>
    <row r="424" spans="1:12" ht="18" customHeight="1">
      <c r="A424" s="3" t="s">
        <v>415</v>
      </c>
      <c r="J424" s="19">
        <v>0</v>
      </c>
      <c r="K424" s="19"/>
      <c r="L424" s="19">
        <v>0</v>
      </c>
    </row>
    <row r="425" spans="1:12" ht="18" customHeight="1">
      <c r="A425" s="3" t="s">
        <v>416</v>
      </c>
      <c r="J425" s="19">
        <f>J423</f>
        <v>829237441.96</v>
      </c>
      <c r="K425" s="19"/>
      <c r="L425" s="19">
        <f>L423</f>
        <v>559268223</v>
      </c>
    </row>
    <row r="426" spans="1:12" ht="18" customHeight="1">
      <c r="A426" s="3" t="s">
        <v>417</v>
      </c>
      <c r="J426" s="19">
        <v>1095900</v>
      </c>
      <c r="K426" s="19"/>
      <c r="L426" s="19">
        <v>1095900</v>
      </c>
    </row>
    <row r="427" spans="10:12" ht="18" customHeight="1">
      <c r="J427" s="19"/>
      <c r="K427" s="19"/>
      <c r="L427" s="19"/>
    </row>
    <row r="428" spans="1:12" s="7" customFormat="1" ht="18" customHeight="1" thickBot="1">
      <c r="A428" s="7" t="s">
        <v>418</v>
      </c>
      <c r="J428" s="21">
        <f>J425/J426</f>
        <v>756.6725449037322</v>
      </c>
      <c r="K428" s="18"/>
      <c r="L428" s="21">
        <f>L425/L426</f>
        <v>510.32778811935395</v>
      </c>
    </row>
    <row r="429" ht="17.25" customHeight="1" thickTop="1"/>
    <row r="430" spans="1:12" ht="25.5" customHeight="1">
      <c r="A430" s="10" t="s">
        <v>687</v>
      </c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</row>
    <row r="431" ht="21.75" customHeight="1">
      <c r="A431" s="3" t="s">
        <v>585</v>
      </c>
    </row>
    <row r="432" ht="24" customHeight="1">
      <c r="A432" s="3" t="s">
        <v>586</v>
      </c>
    </row>
    <row r="433" ht="18" customHeight="1"/>
    <row r="434" ht="22.5" customHeight="1">
      <c r="A434" s="7" t="s">
        <v>688</v>
      </c>
    </row>
    <row r="435" spans="1:12" ht="37.5" customHeight="1">
      <c r="A435" s="70"/>
      <c r="B435" s="70"/>
      <c r="C435" s="70"/>
      <c r="D435" s="70"/>
      <c r="E435" s="70"/>
      <c r="F435" s="70"/>
      <c r="G435" s="70"/>
      <c r="H435" s="70"/>
      <c r="J435" s="14" t="s">
        <v>724</v>
      </c>
      <c r="K435" s="15"/>
      <c r="L435" s="14" t="s">
        <v>725</v>
      </c>
    </row>
    <row r="436" spans="1:12" ht="20.25" customHeight="1">
      <c r="A436" s="3" t="s">
        <v>587</v>
      </c>
      <c r="J436" s="84">
        <v>1547621072</v>
      </c>
      <c r="K436" s="19"/>
      <c r="L436" s="19">
        <v>1073038352</v>
      </c>
    </row>
    <row r="437" spans="1:12" ht="20.25" customHeight="1">
      <c r="A437" s="3" t="s">
        <v>588</v>
      </c>
      <c r="J437" s="19">
        <v>40572231</v>
      </c>
      <c r="K437" s="19"/>
      <c r="L437" s="19">
        <v>30838693</v>
      </c>
    </row>
    <row r="438" spans="1:12" ht="20.25" customHeight="1">
      <c r="A438" s="3" t="s">
        <v>589</v>
      </c>
      <c r="J438" s="19">
        <v>40692524</v>
      </c>
      <c r="K438" s="19"/>
      <c r="L438" s="19">
        <v>210914814</v>
      </c>
    </row>
    <row r="439" spans="1:14" ht="20.25" customHeight="1">
      <c r="A439" s="3" t="s">
        <v>590</v>
      </c>
      <c r="J439" s="19">
        <f>338944770+28055557</f>
        <v>367000327</v>
      </c>
      <c r="K439" s="19"/>
      <c r="L439" s="19">
        <v>505225469</v>
      </c>
      <c r="N439" s="19"/>
    </row>
    <row r="440" spans="1:12" ht="20.25" customHeight="1" thickBot="1">
      <c r="A440" s="7" t="s">
        <v>340</v>
      </c>
      <c r="J440" s="21">
        <f>SUM(J436:J439)</f>
        <v>1995886154</v>
      </c>
      <c r="K440" s="19"/>
      <c r="L440" s="21">
        <f>SUM(L436:L439)</f>
        <v>1820017328</v>
      </c>
    </row>
    <row r="441" ht="17.25" customHeight="1" thickTop="1">
      <c r="A441" s="7" t="s">
        <v>689</v>
      </c>
    </row>
    <row r="442" ht="13.5" customHeight="1">
      <c r="A442" s="7"/>
    </row>
    <row r="443" ht="17.25" customHeight="1">
      <c r="A443" s="7" t="s">
        <v>615</v>
      </c>
    </row>
    <row r="444" ht="12" customHeight="1"/>
    <row r="445" ht="17.25" customHeight="1">
      <c r="A445" s="3" t="s">
        <v>617</v>
      </c>
    </row>
    <row r="446" ht="18.75" customHeight="1">
      <c r="A446" s="3" t="s">
        <v>618</v>
      </c>
    </row>
    <row r="447" ht="17.25" customHeight="1">
      <c r="A447" s="3" t="s">
        <v>621</v>
      </c>
    </row>
    <row r="448" ht="11.25" customHeight="1"/>
    <row r="449" ht="17.25" customHeight="1">
      <c r="A449" s="7" t="s">
        <v>616</v>
      </c>
    </row>
    <row r="450" ht="12" customHeight="1"/>
    <row r="451" ht="17.25" customHeight="1">
      <c r="A451" s="3" t="s">
        <v>619</v>
      </c>
    </row>
    <row r="452" ht="18.75" customHeight="1">
      <c r="A452" s="3" t="s">
        <v>620</v>
      </c>
    </row>
    <row r="453" ht="12" customHeight="1"/>
    <row r="454" ht="17.25" customHeight="1">
      <c r="A454" s="3" t="s">
        <v>50</v>
      </c>
    </row>
    <row r="455" ht="17.25" customHeight="1">
      <c r="A455" s="3" t="s">
        <v>51</v>
      </c>
    </row>
    <row r="456" ht="12" customHeight="1"/>
    <row r="457" ht="17.25" customHeight="1">
      <c r="A457" s="3" t="s">
        <v>52</v>
      </c>
    </row>
    <row r="458" ht="12" customHeight="1"/>
    <row r="459" ht="20.25" customHeight="1">
      <c r="A459" s="3" t="s">
        <v>53</v>
      </c>
    </row>
    <row r="460" ht="20.25" customHeight="1">
      <c r="A460" s="3" t="s">
        <v>622</v>
      </c>
    </row>
    <row r="461" ht="20.25" customHeight="1">
      <c r="A461" s="3" t="s">
        <v>54</v>
      </c>
    </row>
    <row r="462" ht="20.25" customHeight="1">
      <c r="A462" s="3" t="s">
        <v>55</v>
      </c>
    </row>
    <row r="463" ht="12" customHeight="1"/>
    <row r="464" ht="17.25" customHeight="1">
      <c r="A464" s="3" t="s">
        <v>56</v>
      </c>
    </row>
    <row r="465" ht="12" customHeight="1"/>
    <row r="466" ht="19.5" customHeight="1">
      <c r="A466" s="3" t="s">
        <v>57</v>
      </c>
    </row>
    <row r="467" ht="19.5" customHeight="1">
      <c r="A467" s="3" t="s">
        <v>623</v>
      </c>
    </row>
    <row r="468" ht="19.5" customHeight="1">
      <c r="A468" s="3" t="s">
        <v>58</v>
      </c>
    </row>
    <row r="469" ht="19.5" customHeight="1">
      <c r="A469" s="3" t="s">
        <v>59</v>
      </c>
    </row>
    <row r="470" ht="19.5" customHeight="1">
      <c r="A470" s="3" t="s">
        <v>60</v>
      </c>
    </row>
    <row r="471" ht="12" customHeight="1"/>
    <row r="472" ht="17.25" customHeight="1">
      <c r="A472" s="3" t="s">
        <v>61</v>
      </c>
    </row>
    <row r="473" ht="12" customHeight="1"/>
    <row r="474" ht="21" customHeight="1">
      <c r="A474" s="3" t="s">
        <v>625</v>
      </c>
    </row>
    <row r="475" ht="21" customHeight="1">
      <c r="A475" s="3" t="s">
        <v>62</v>
      </c>
    </row>
    <row r="476" ht="21" customHeight="1">
      <c r="A476" s="3" t="s">
        <v>63</v>
      </c>
    </row>
    <row r="477" ht="17.25" customHeight="1"/>
    <row r="478" ht="17.25" customHeight="1">
      <c r="A478" s="7" t="s">
        <v>690</v>
      </c>
    </row>
    <row r="479" ht="12" customHeight="1">
      <c r="A479" s="7"/>
    </row>
    <row r="480" ht="21" customHeight="1">
      <c r="A480" s="3" t="s">
        <v>64</v>
      </c>
    </row>
    <row r="481" ht="21" customHeight="1">
      <c r="A481" s="3" t="s">
        <v>65</v>
      </c>
    </row>
    <row r="482" ht="21" customHeight="1">
      <c r="A482" s="3" t="s">
        <v>66</v>
      </c>
    </row>
    <row r="483" ht="21" customHeight="1">
      <c r="A483" s="3" t="s">
        <v>67</v>
      </c>
    </row>
    <row r="484" ht="21" customHeight="1">
      <c r="A484" s="3" t="s">
        <v>624</v>
      </c>
    </row>
    <row r="485" ht="12" customHeight="1"/>
    <row r="486" ht="21" customHeight="1">
      <c r="A486" s="3" t="s">
        <v>68</v>
      </c>
    </row>
    <row r="487" ht="21" customHeight="1">
      <c r="A487" s="3" t="s">
        <v>69</v>
      </c>
    </row>
    <row r="488" ht="21" customHeight="1">
      <c r="A488" s="3" t="s">
        <v>70</v>
      </c>
    </row>
    <row r="489" ht="21" customHeight="1">
      <c r="A489" s="3" t="s">
        <v>71</v>
      </c>
    </row>
    <row r="490" ht="17.25" customHeight="1"/>
    <row r="491" ht="17.25" customHeight="1"/>
    <row r="492" spans="1:10" ht="17.25" customHeight="1">
      <c r="A492" s="71" t="s">
        <v>691</v>
      </c>
      <c r="B492" s="82"/>
      <c r="C492" s="82"/>
      <c r="D492" s="82"/>
      <c r="E492" s="82"/>
      <c r="F492" s="82"/>
      <c r="G492" s="82"/>
      <c r="H492" s="82"/>
      <c r="I492" s="82"/>
      <c r="J492" s="82"/>
    </row>
    <row r="493" spans="1:10" ht="17.25" customHeight="1">
      <c r="A493" s="82"/>
      <c r="B493" s="82"/>
      <c r="C493" s="82"/>
      <c r="D493" s="82"/>
      <c r="E493" s="82"/>
      <c r="F493" s="82"/>
      <c r="G493" s="82"/>
      <c r="H493" s="82"/>
      <c r="I493" s="82"/>
      <c r="J493" s="82"/>
    </row>
    <row r="494" spans="1:10" ht="17.25" customHeight="1">
      <c r="A494" s="71" t="s">
        <v>77</v>
      </c>
      <c r="B494" s="71"/>
      <c r="C494" s="71"/>
      <c r="D494" s="125" t="s">
        <v>72</v>
      </c>
      <c r="E494" s="125"/>
      <c r="F494" s="125"/>
      <c r="G494" s="71"/>
      <c r="H494" s="105" t="s">
        <v>644</v>
      </c>
      <c r="I494" s="71"/>
      <c r="J494" s="105" t="s">
        <v>605</v>
      </c>
    </row>
    <row r="495" spans="1:10" ht="17.25" customHeight="1">
      <c r="A495" s="106"/>
      <c r="B495" s="106"/>
      <c r="C495" s="106"/>
      <c r="D495" s="106"/>
      <c r="E495" s="106"/>
      <c r="F495" s="106"/>
      <c r="G495" s="106"/>
      <c r="H495" s="107" t="s">
        <v>73</v>
      </c>
      <c r="I495" s="106"/>
      <c r="J495" s="107" t="s">
        <v>73</v>
      </c>
    </row>
    <row r="496" spans="1:10" ht="17.25" customHeight="1">
      <c r="A496" s="82" t="s">
        <v>732</v>
      </c>
      <c r="B496" s="82"/>
      <c r="C496" s="82"/>
      <c r="D496" s="82"/>
      <c r="E496" s="82"/>
      <c r="F496" s="82" t="s">
        <v>74</v>
      </c>
      <c r="G496" s="82"/>
      <c r="H496" s="82">
        <v>69401991</v>
      </c>
      <c r="I496" s="82"/>
      <c r="J496" s="82">
        <v>68447142</v>
      </c>
    </row>
    <row r="497" spans="1:10" ht="17.25" customHeight="1">
      <c r="A497" s="82"/>
      <c r="B497" s="82"/>
      <c r="C497" s="82"/>
      <c r="D497" s="82"/>
      <c r="E497" s="82"/>
      <c r="F497" s="82" t="s">
        <v>75</v>
      </c>
      <c r="G497" s="82"/>
      <c r="H497" s="82">
        <v>0</v>
      </c>
      <c r="I497" s="82"/>
      <c r="J497" s="82">
        <v>3320767</v>
      </c>
    </row>
    <row r="498" spans="1:10" ht="17.25" customHeight="1">
      <c r="A498" s="82" t="s">
        <v>731</v>
      </c>
      <c r="B498" s="82"/>
      <c r="C498" s="82"/>
      <c r="D498" s="82"/>
      <c r="E498" s="82"/>
      <c r="F498" s="82" t="s">
        <v>76</v>
      </c>
      <c r="G498" s="82"/>
      <c r="H498" s="82">
        <v>31200000</v>
      </c>
      <c r="I498" s="82"/>
      <c r="J498" s="82">
        <v>31200000</v>
      </c>
    </row>
    <row r="499" ht="17.25" customHeight="1"/>
    <row r="500" ht="17.25" customHeight="1">
      <c r="A500" s="7" t="s">
        <v>737</v>
      </c>
    </row>
    <row r="501" ht="17.25" customHeight="1">
      <c r="A501" s="3" t="s">
        <v>738</v>
      </c>
    </row>
    <row r="502" ht="17.25" customHeight="1"/>
    <row r="503" spans="1:12" ht="17.25" customHeight="1">
      <c r="A503" s="131" t="s">
        <v>739</v>
      </c>
      <c r="B503" s="131"/>
      <c r="C503" s="132" t="s">
        <v>644</v>
      </c>
      <c r="D503" s="133"/>
      <c r="E503" s="134"/>
      <c r="F503" s="131" t="s">
        <v>605</v>
      </c>
      <c r="G503" s="131"/>
      <c r="H503" s="132" t="s">
        <v>740</v>
      </c>
      <c r="I503" s="133"/>
      <c r="J503" s="133"/>
      <c r="K503" s="133"/>
      <c r="L503" s="134"/>
    </row>
    <row r="504" spans="1:12" ht="17.25" customHeight="1">
      <c r="A504" s="135" t="s">
        <v>6</v>
      </c>
      <c r="B504" s="136"/>
      <c r="C504" s="135"/>
      <c r="D504" s="136">
        <v>25166019667</v>
      </c>
      <c r="E504" s="136"/>
      <c r="F504" s="135">
        <v>18915732384</v>
      </c>
      <c r="G504" s="137"/>
      <c r="H504" s="136" t="s">
        <v>744</v>
      </c>
      <c r="I504" s="136"/>
      <c r="J504" s="136"/>
      <c r="K504" s="136"/>
      <c r="L504" s="137"/>
    </row>
    <row r="505" spans="1:12" ht="17.25" customHeight="1">
      <c r="A505" s="138" t="s">
        <v>7</v>
      </c>
      <c r="B505" s="89"/>
      <c r="C505" s="138"/>
      <c r="D505" s="89"/>
      <c r="E505" s="89"/>
      <c r="F505" s="138"/>
      <c r="G505" s="128"/>
      <c r="H505" s="89" t="s">
        <v>745</v>
      </c>
      <c r="I505" s="89"/>
      <c r="J505" s="89"/>
      <c r="K505" s="89"/>
      <c r="L505" s="128"/>
    </row>
    <row r="506" spans="1:12" ht="17.25" customHeight="1">
      <c r="A506" s="138"/>
      <c r="B506" s="89"/>
      <c r="C506" s="138"/>
      <c r="D506" s="89"/>
      <c r="E506" s="89"/>
      <c r="F506" s="138"/>
      <c r="G506" s="128"/>
      <c r="H506" s="13" t="s">
        <v>0</v>
      </c>
      <c r="I506" s="89"/>
      <c r="J506" s="89"/>
      <c r="K506" s="89"/>
      <c r="L506" s="128"/>
    </row>
    <row r="507" spans="1:12" ht="17.25" customHeight="1">
      <c r="A507" s="138"/>
      <c r="B507" s="89"/>
      <c r="C507" s="138"/>
      <c r="D507" s="89"/>
      <c r="E507" s="89"/>
      <c r="F507" s="138"/>
      <c r="G507" s="128"/>
      <c r="H507" s="89" t="s">
        <v>1</v>
      </c>
      <c r="I507" s="89"/>
      <c r="J507" s="89"/>
      <c r="K507" s="89"/>
      <c r="L507" s="128"/>
    </row>
    <row r="508" spans="1:12" ht="17.25" customHeight="1">
      <c r="A508" s="138"/>
      <c r="B508" s="89"/>
      <c r="C508" s="138"/>
      <c r="D508" s="89"/>
      <c r="E508" s="89"/>
      <c r="F508" s="138"/>
      <c r="G508" s="128"/>
      <c r="H508" s="13" t="s">
        <v>2</v>
      </c>
      <c r="I508" s="89"/>
      <c r="J508" s="89"/>
      <c r="K508" s="89"/>
      <c r="L508" s="128"/>
    </row>
    <row r="509" spans="1:12" ht="17.25" customHeight="1">
      <c r="A509" s="138"/>
      <c r="B509" s="89"/>
      <c r="C509" s="130"/>
      <c r="D509" s="70"/>
      <c r="E509" s="89"/>
      <c r="F509" s="130"/>
      <c r="G509" s="129"/>
      <c r="H509" s="89" t="s">
        <v>3</v>
      </c>
      <c r="I509" s="89"/>
      <c r="J509" s="89"/>
      <c r="K509" s="89"/>
      <c r="L509" s="128"/>
    </row>
    <row r="510" spans="1:12" ht="17.25" customHeight="1">
      <c r="A510" s="135" t="s">
        <v>8</v>
      </c>
      <c r="B510" s="136"/>
      <c r="C510" s="135"/>
      <c r="D510" s="136">
        <v>2191036921</v>
      </c>
      <c r="E510" s="136"/>
      <c r="F510" s="135">
        <v>2144681664</v>
      </c>
      <c r="G510" s="137"/>
      <c r="H510" s="136" t="s">
        <v>4</v>
      </c>
      <c r="I510" s="136"/>
      <c r="J510" s="136"/>
      <c r="K510" s="136"/>
      <c r="L510" s="137"/>
    </row>
    <row r="511" spans="1:12" ht="17.25" customHeight="1">
      <c r="A511" s="130" t="s">
        <v>9</v>
      </c>
      <c r="B511" s="70"/>
      <c r="C511" s="130"/>
      <c r="D511" s="70"/>
      <c r="E511" s="70"/>
      <c r="F511" s="130"/>
      <c r="G511" s="129"/>
      <c r="H511" s="70" t="s">
        <v>5</v>
      </c>
      <c r="I511" s="70"/>
      <c r="J511" s="70"/>
      <c r="K511" s="70"/>
      <c r="L511" s="129"/>
    </row>
    <row r="512" spans="1:12" ht="17.25" customHeight="1">
      <c r="A512" s="130" t="s">
        <v>10</v>
      </c>
      <c r="B512" s="129"/>
      <c r="C512" s="130"/>
      <c r="D512" s="139" t="s">
        <v>741</v>
      </c>
      <c r="E512" s="129"/>
      <c r="F512" s="140" t="s">
        <v>742</v>
      </c>
      <c r="G512" s="129"/>
      <c r="H512" s="130" t="s">
        <v>743</v>
      </c>
      <c r="I512" s="70"/>
      <c r="J512" s="70"/>
      <c r="K512" s="70"/>
      <c r="L512" s="129"/>
    </row>
    <row r="513" ht="17.25" customHeight="1">
      <c r="A513" s="3" t="s">
        <v>11</v>
      </c>
    </row>
    <row r="514" ht="17.25" customHeight="1"/>
    <row r="515" s="7" customFormat="1" ht="15.75">
      <c r="H515" s="7" t="s">
        <v>746</v>
      </c>
    </row>
    <row r="516" spans="1:10" s="7" customFormat="1" ht="15.75">
      <c r="A516" s="7" t="s">
        <v>419</v>
      </c>
      <c r="D516" s="7" t="s">
        <v>750</v>
      </c>
      <c r="J516" s="121" t="s">
        <v>747</v>
      </c>
    </row>
    <row r="517" spans="1:10" s="7" customFormat="1" ht="15.75">
      <c r="A517" s="7" t="s">
        <v>420</v>
      </c>
      <c r="D517" s="7" t="s">
        <v>751</v>
      </c>
      <c r="J517" s="121" t="s">
        <v>748</v>
      </c>
    </row>
    <row r="518" s="7" customFormat="1" ht="15.75"/>
    <row r="519" s="7" customFormat="1" ht="15.75"/>
    <row r="520" s="7" customFormat="1" ht="15.75"/>
    <row r="521" s="7" customFormat="1" ht="15.75"/>
    <row r="522" spans="1:10" s="7" customFormat="1" ht="15.75">
      <c r="A522" s="7" t="s">
        <v>421</v>
      </c>
      <c r="D522" s="7" t="s">
        <v>752</v>
      </c>
      <c r="J522" s="121" t="s">
        <v>749</v>
      </c>
    </row>
  </sheetData>
  <sheetProtection/>
  <mergeCells count="5">
    <mergeCell ref="H503:L503"/>
    <mergeCell ref="D494:F494"/>
    <mergeCell ref="A503:B503"/>
    <mergeCell ref="F503:G503"/>
    <mergeCell ref="C503:E503"/>
  </mergeCells>
  <printOptions/>
  <pageMargins left="0.63" right="0.24" top="0.51" bottom="0.4" header="0.17" footer="0.1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8515625" style="1" customWidth="1"/>
    <col min="2" max="2" width="49.28125" style="1" customWidth="1"/>
    <col min="3" max="3" width="4.421875" style="1" customWidth="1"/>
    <col min="4" max="4" width="17.8515625" style="1" customWidth="1"/>
    <col min="5" max="5" width="0.71875" style="1" customWidth="1"/>
    <col min="6" max="6" width="17.8515625" style="1" customWidth="1"/>
    <col min="7" max="16384" width="9.140625" style="1" customWidth="1"/>
  </cols>
  <sheetData>
    <row r="1" ht="15.75">
      <c r="A1" s="4" t="s">
        <v>78</v>
      </c>
    </row>
    <row r="2" ht="15.75">
      <c r="A2" s="1" t="s">
        <v>80</v>
      </c>
    </row>
    <row r="3" ht="15.75">
      <c r="D3" s="90" t="s">
        <v>591</v>
      </c>
    </row>
    <row r="4" spans="1:4" ht="20.25">
      <c r="A4" s="5" t="s">
        <v>441</v>
      </c>
      <c r="D4" s="91" t="s">
        <v>84</v>
      </c>
    </row>
    <row r="5" spans="1:4" ht="19.5">
      <c r="A5" s="72" t="s">
        <v>12</v>
      </c>
      <c r="D5" s="91" t="s">
        <v>85</v>
      </c>
    </row>
    <row r="6" ht="15.75">
      <c r="D6" s="91"/>
    </row>
    <row r="7" ht="15.75">
      <c r="D7" s="91"/>
    </row>
    <row r="8" spans="1:6" s="39" customFormat="1" ht="19.5" customHeight="1">
      <c r="A8" s="73" t="s">
        <v>442</v>
      </c>
      <c r="B8" s="74" t="s">
        <v>295</v>
      </c>
      <c r="C8" s="73" t="s">
        <v>443</v>
      </c>
      <c r="D8" s="126" t="s">
        <v>649</v>
      </c>
      <c r="E8" s="75"/>
      <c r="F8" s="126" t="s">
        <v>633</v>
      </c>
    </row>
    <row r="9" spans="1:6" s="39" customFormat="1" ht="27.75" customHeight="1">
      <c r="A9" s="76"/>
      <c r="B9" s="76"/>
      <c r="C9" s="76" t="s">
        <v>444</v>
      </c>
      <c r="D9" s="127"/>
      <c r="E9" s="77"/>
      <c r="F9" s="127"/>
    </row>
    <row r="10" spans="1:10" s="40" customFormat="1" ht="15">
      <c r="A10" s="40" t="s">
        <v>445</v>
      </c>
      <c r="B10" s="40" t="s">
        <v>446</v>
      </c>
      <c r="D10" s="63"/>
      <c r="E10" s="63"/>
      <c r="F10" s="63"/>
      <c r="I10" s="39"/>
      <c r="J10" s="39"/>
    </row>
    <row r="11" spans="1:6" s="39" customFormat="1" ht="15">
      <c r="A11" s="39">
        <v>1</v>
      </c>
      <c r="B11" s="39" t="s">
        <v>447</v>
      </c>
      <c r="C11" s="39" t="s">
        <v>278</v>
      </c>
      <c r="D11" s="64">
        <v>54770678561</v>
      </c>
      <c r="E11" s="64"/>
      <c r="F11" s="64">
        <v>66080520521</v>
      </c>
    </row>
    <row r="12" spans="1:6" s="39" customFormat="1" ht="15">
      <c r="A12" s="39">
        <v>2</v>
      </c>
      <c r="B12" s="39" t="s">
        <v>448</v>
      </c>
      <c r="C12" s="39" t="s">
        <v>280</v>
      </c>
      <c r="D12" s="64">
        <v>-48452436410</v>
      </c>
      <c r="E12" s="64"/>
      <c r="F12" s="64">
        <v>-57799481001</v>
      </c>
    </row>
    <row r="13" spans="1:6" s="39" customFormat="1" ht="15">
      <c r="A13" s="39">
        <v>3</v>
      </c>
      <c r="B13" s="39" t="s">
        <v>449</v>
      </c>
      <c r="C13" s="39" t="s">
        <v>282</v>
      </c>
      <c r="D13" s="64">
        <v>-2832784450</v>
      </c>
      <c r="E13" s="64"/>
      <c r="F13" s="64">
        <v>-4241754065</v>
      </c>
    </row>
    <row r="14" spans="1:6" s="39" customFormat="1" ht="15">
      <c r="A14" s="39">
        <v>4</v>
      </c>
      <c r="B14" s="39" t="s">
        <v>450</v>
      </c>
      <c r="C14" s="39" t="s">
        <v>284</v>
      </c>
      <c r="D14" s="64">
        <v>-26301669</v>
      </c>
      <c r="E14" s="64"/>
      <c r="F14" s="64">
        <v>-16194446</v>
      </c>
    </row>
    <row r="15" spans="1:6" s="39" customFormat="1" ht="15">
      <c r="A15" s="39">
        <v>5</v>
      </c>
      <c r="B15" s="39" t="s">
        <v>451</v>
      </c>
      <c r="C15" s="39" t="s">
        <v>286</v>
      </c>
      <c r="D15" s="64">
        <v>-686975946</v>
      </c>
      <c r="E15" s="64"/>
      <c r="F15" s="64">
        <v>-343435598</v>
      </c>
    </row>
    <row r="16" spans="1:6" s="39" customFormat="1" ht="15">
      <c r="A16" s="39">
        <v>6</v>
      </c>
      <c r="B16" s="39" t="s">
        <v>452</v>
      </c>
      <c r="C16" s="39" t="s">
        <v>288</v>
      </c>
      <c r="D16" s="64">
        <v>496698942</v>
      </c>
      <c r="E16" s="64"/>
      <c r="F16" s="64">
        <v>1448088556</v>
      </c>
    </row>
    <row r="17" spans="1:6" s="39" customFormat="1" ht="15">
      <c r="A17" s="39">
        <v>7</v>
      </c>
      <c r="B17" s="39" t="s">
        <v>453</v>
      </c>
      <c r="C17" s="39" t="s">
        <v>454</v>
      </c>
      <c r="D17" s="64">
        <v>-2580603196</v>
      </c>
      <c r="E17" s="64"/>
      <c r="F17" s="64">
        <v>-2871825486</v>
      </c>
    </row>
    <row r="18" spans="2:6" s="40" customFormat="1" ht="15" thickBot="1">
      <c r="B18" s="40" t="s">
        <v>455</v>
      </c>
      <c r="C18" s="40" t="s">
        <v>304</v>
      </c>
      <c r="D18" s="65">
        <f>SUM(D11:D17)</f>
        <v>688275832</v>
      </c>
      <c r="E18" s="63"/>
      <c r="F18" s="65">
        <f>SUM(F11:F17)</f>
        <v>2255918481</v>
      </c>
    </row>
    <row r="19" spans="4:8" s="39" customFormat="1" ht="15.75" thickTop="1">
      <c r="D19" s="64"/>
      <c r="E19" s="64"/>
      <c r="F19" s="64"/>
      <c r="H19" s="40"/>
    </row>
    <row r="20" spans="1:6" s="40" customFormat="1" ht="14.25">
      <c r="A20" s="40" t="s">
        <v>456</v>
      </c>
      <c r="B20" s="40" t="s">
        <v>457</v>
      </c>
      <c r="D20" s="63"/>
      <c r="E20" s="63"/>
      <c r="F20" s="63"/>
    </row>
    <row r="21" spans="1:8" s="39" customFormat="1" ht="15">
      <c r="A21" s="39">
        <v>1</v>
      </c>
      <c r="B21" s="39" t="s">
        <v>458</v>
      </c>
      <c r="C21" s="39" t="s">
        <v>306</v>
      </c>
      <c r="D21" s="64">
        <v>0</v>
      </c>
      <c r="E21" s="64"/>
      <c r="F21" s="64">
        <v>-1694675335</v>
      </c>
      <c r="H21" s="40"/>
    </row>
    <row r="22" spans="1:8" s="39" customFormat="1" ht="15">
      <c r="A22" s="39">
        <v>2</v>
      </c>
      <c r="B22" s="39" t="s">
        <v>459</v>
      </c>
      <c r="C22" s="39" t="s">
        <v>308</v>
      </c>
      <c r="D22" s="64">
        <v>0</v>
      </c>
      <c r="E22" s="64"/>
      <c r="F22" s="64">
        <v>0</v>
      </c>
      <c r="H22" s="40"/>
    </row>
    <row r="23" spans="1:8" s="39" customFormat="1" ht="15">
      <c r="A23" s="39">
        <v>3</v>
      </c>
      <c r="B23" s="39" t="s">
        <v>460</v>
      </c>
      <c r="C23" s="39" t="s">
        <v>310</v>
      </c>
      <c r="D23" s="64">
        <v>-234133324</v>
      </c>
      <c r="E23" s="64"/>
      <c r="F23" s="64">
        <v>-264656457</v>
      </c>
      <c r="H23" s="40"/>
    </row>
    <row r="24" spans="1:8" s="39" customFormat="1" ht="15">
      <c r="A24" s="39">
        <v>4</v>
      </c>
      <c r="B24" s="39" t="s">
        <v>461</v>
      </c>
      <c r="C24" s="39" t="s">
        <v>312</v>
      </c>
      <c r="D24" s="64">
        <v>0</v>
      </c>
      <c r="E24" s="64"/>
      <c r="F24" s="64">
        <v>2431833629</v>
      </c>
      <c r="H24" s="40"/>
    </row>
    <row r="25" spans="1:6" s="39" customFormat="1" ht="15">
      <c r="A25" s="39">
        <v>5</v>
      </c>
      <c r="B25" s="39" t="s">
        <v>462</v>
      </c>
      <c r="C25" s="39" t="s">
        <v>314</v>
      </c>
      <c r="D25" s="64">
        <v>0</v>
      </c>
      <c r="E25" s="64"/>
      <c r="F25" s="64">
        <v>0</v>
      </c>
    </row>
    <row r="26" spans="1:6" s="39" customFormat="1" ht="15">
      <c r="A26" s="39">
        <v>6</v>
      </c>
      <c r="B26" s="39" t="s">
        <v>463</v>
      </c>
      <c r="C26" s="39" t="s">
        <v>464</v>
      </c>
      <c r="D26" s="64">
        <v>0</v>
      </c>
      <c r="E26" s="64"/>
      <c r="F26" s="64">
        <v>0</v>
      </c>
    </row>
    <row r="27" spans="1:6" s="39" customFormat="1" ht="15">
      <c r="A27" s="39">
        <v>7</v>
      </c>
      <c r="B27" s="39" t="s">
        <v>465</v>
      </c>
      <c r="C27" s="39" t="s">
        <v>466</v>
      </c>
      <c r="D27" s="64">
        <v>297987548</v>
      </c>
      <c r="E27" s="64"/>
      <c r="F27" s="64">
        <v>635576918</v>
      </c>
    </row>
    <row r="28" spans="2:6" s="40" customFormat="1" ht="15" thickBot="1">
      <c r="B28" s="40" t="s">
        <v>467</v>
      </c>
      <c r="C28" s="40" t="s">
        <v>316</v>
      </c>
      <c r="D28" s="65">
        <f>SUM(D21:D27)</f>
        <v>63854224</v>
      </c>
      <c r="E28" s="63"/>
      <c r="F28" s="65">
        <f>SUM(F21:F27)</f>
        <v>1108078755</v>
      </c>
    </row>
    <row r="29" spans="4:6" s="39" customFormat="1" ht="15.75" thickTop="1">
      <c r="D29" s="64"/>
      <c r="E29" s="64"/>
      <c r="F29" s="64"/>
    </row>
    <row r="30" spans="1:6" s="40" customFormat="1" ht="14.25">
      <c r="A30" s="40" t="s">
        <v>468</v>
      </c>
      <c r="B30" s="40" t="s">
        <v>469</v>
      </c>
      <c r="D30" s="63"/>
      <c r="E30" s="63"/>
      <c r="F30" s="63"/>
    </row>
    <row r="31" spans="1:6" s="39" customFormat="1" ht="15">
      <c r="A31" s="39">
        <v>1</v>
      </c>
      <c r="B31" s="39" t="s">
        <v>470</v>
      </c>
      <c r="C31" s="39" t="s">
        <v>318</v>
      </c>
      <c r="D31" s="64">
        <v>0</v>
      </c>
      <c r="E31" s="64"/>
      <c r="F31" s="64">
        <v>0</v>
      </c>
    </row>
    <row r="32" spans="1:6" s="39" customFormat="1" ht="15">
      <c r="A32" s="39">
        <v>2</v>
      </c>
      <c r="B32" s="39" t="s">
        <v>471</v>
      </c>
      <c r="C32" s="39" t="s">
        <v>320</v>
      </c>
      <c r="D32" s="64">
        <v>0</v>
      </c>
      <c r="E32" s="64"/>
      <c r="F32" s="64">
        <v>0</v>
      </c>
    </row>
    <row r="33" spans="1:6" s="39" customFormat="1" ht="15">
      <c r="A33" s="39">
        <v>3</v>
      </c>
      <c r="B33" s="39" t="s">
        <v>472</v>
      </c>
      <c r="C33" s="92" t="s">
        <v>592</v>
      </c>
      <c r="D33" s="64">
        <v>3861330000</v>
      </c>
      <c r="E33" s="64"/>
      <c r="F33" s="64">
        <v>4000000000</v>
      </c>
    </row>
    <row r="34" spans="1:6" s="39" customFormat="1" ht="15">
      <c r="A34" s="39">
        <v>4</v>
      </c>
      <c r="B34" s="39" t="s">
        <v>473</v>
      </c>
      <c r="C34" s="92" t="s">
        <v>593</v>
      </c>
      <c r="D34" s="64">
        <v>-3861330000</v>
      </c>
      <c r="E34" s="64"/>
      <c r="F34" s="64">
        <v>-4000000000</v>
      </c>
    </row>
    <row r="35" spans="1:6" s="39" customFormat="1" ht="15">
      <c r="A35" s="39">
        <v>5</v>
      </c>
      <c r="B35" s="39" t="s">
        <v>474</v>
      </c>
      <c r="C35" s="39" t="s">
        <v>475</v>
      </c>
      <c r="D35" s="64">
        <v>0</v>
      </c>
      <c r="E35" s="64"/>
      <c r="F35" s="64"/>
    </row>
    <row r="36" spans="1:6" s="39" customFormat="1" ht="15">
      <c r="A36" s="39">
        <v>6</v>
      </c>
      <c r="B36" s="39" t="s">
        <v>476</v>
      </c>
      <c r="C36" s="39" t="s">
        <v>477</v>
      </c>
      <c r="D36" s="64">
        <v>-1315080000</v>
      </c>
      <c r="E36" s="64"/>
      <c r="F36" s="64">
        <v>-1643850000</v>
      </c>
    </row>
    <row r="37" spans="2:6" s="40" customFormat="1" ht="15" thickBot="1">
      <c r="B37" s="40" t="s">
        <v>478</v>
      </c>
      <c r="C37" s="40" t="s">
        <v>322</v>
      </c>
      <c r="D37" s="65">
        <f>SUM(D31:D36)</f>
        <v>-1315080000</v>
      </c>
      <c r="E37" s="63"/>
      <c r="F37" s="65">
        <f>SUM(F31:F36)</f>
        <v>-1643850000</v>
      </c>
    </row>
    <row r="38" spans="4:6" s="40" customFormat="1" ht="15" thickTop="1">
      <c r="D38" s="63"/>
      <c r="E38" s="63"/>
      <c r="F38" s="63"/>
    </row>
    <row r="39" spans="2:6" s="40" customFormat="1" ht="14.25">
      <c r="B39" s="40" t="s">
        <v>479</v>
      </c>
      <c r="C39" s="40" t="s">
        <v>326</v>
      </c>
      <c r="D39" s="63">
        <f>D18+D28+D37</f>
        <v>-562949944</v>
      </c>
      <c r="E39" s="63"/>
      <c r="F39" s="63">
        <v>1720147236</v>
      </c>
    </row>
    <row r="40" spans="2:6" s="40" customFormat="1" ht="14.25">
      <c r="B40" s="40" t="s">
        <v>583</v>
      </c>
      <c r="C40" s="40" t="s">
        <v>332</v>
      </c>
      <c r="D40" s="63">
        <v>10768178905</v>
      </c>
      <c r="E40" s="63"/>
      <c r="F40" s="63">
        <v>9048031669</v>
      </c>
    </row>
    <row r="41" spans="2:6" s="39" customFormat="1" ht="15">
      <c r="B41" s="39" t="s">
        <v>480</v>
      </c>
      <c r="C41" s="39" t="s">
        <v>334</v>
      </c>
      <c r="D41" s="64">
        <v>0</v>
      </c>
      <c r="E41" s="64"/>
      <c r="F41" s="64">
        <v>0</v>
      </c>
    </row>
    <row r="42" spans="2:6" s="40" customFormat="1" ht="15" thickBot="1">
      <c r="B42" s="40" t="s">
        <v>584</v>
      </c>
      <c r="C42" s="40" t="s">
        <v>338</v>
      </c>
      <c r="D42" s="65">
        <f>D39+D40</f>
        <v>10205228961</v>
      </c>
      <c r="E42" s="63"/>
      <c r="F42" s="65">
        <f>F39+F40</f>
        <v>10768178905</v>
      </c>
    </row>
    <row r="43" spans="4:6" s="39" customFormat="1" ht="15.75" thickTop="1">
      <c r="D43" s="64"/>
      <c r="E43" s="64"/>
      <c r="F43" s="64"/>
    </row>
    <row r="44" spans="4:6" s="39" customFormat="1" ht="15">
      <c r="D44" s="64"/>
      <c r="E44" s="64"/>
      <c r="F44" s="64"/>
    </row>
    <row r="45" spans="4:6" s="39" customFormat="1" ht="15">
      <c r="D45" s="64"/>
      <c r="E45" s="64"/>
      <c r="F45" s="64"/>
    </row>
    <row r="46" spans="4:6" s="40" customFormat="1" ht="14.25">
      <c r="D46" s="63" t="s">
        <v>721</v>
      </c>
      <c r="E46" s="63"/>
      <c r="F46" s="63"/>
    </row>
    <row r="47" spans="1:4" s="40" customFormat="1" ht="14.25">
      <c r="A47" s="40" t="s">
        <v>482</v>
      </c>
      <c r="D47" s="63" t="s">
        <v>481</v>
      </c>
    </row>
    <row r="48" spans="4:6" s="40" customFormat="1" ht="14.25">
      <c r="D48" s="63"/>
      <c r="E48" s="63"/>
      <c r="F48" s="63"/>
    </row>
    <row r="49" spans="4:6" s="40" customFormat="1" ht="14.25">
      <c r="D49" s="63"/>
      <c r="E49" s="63"/>
      <c r="F49" s="63"/>
    </row>
    <row r="50" spans="1:6" s="40" customFormat="1" ht="14.25">
      <c r="A50" s="40" t="s">
        <v>367</v>
      </c>
      <c r="D50" s="63"/>
      <c r="E50" s="63"/>
      <c r="F50" s="63"/>
    </row>
    <row r="51" spans="4:6" s="40" customFormat="1" ht="14.25">
      <c r="D51" s="63"/>
      <c r="E51" s="63"/>
      <c r="F51" s="63"/>
    </row>
    <row r="52" spans="1:6" s="40" customFormat="1" ht="14.25">
      <c r="A52" s="40" t="s">
        <v>600</v>
      </c>
      <c r="D52" s="63" t="s">
        <v>483</v>
      </c>
      <c r="F52" s="63"/>
    </row>
    <row r="53" spans="4:6" ht="15.75">
      <c r="D53" s="19"/>
      <c r="E53" s="19"/>
      <c r="F53" s="19"/>
    </row>
    <row r="54" spans="4:6" ht="15.75">
      <c r="D54" s="19"/>
      <c r="E54" s="19"/>
      <c r="F54" s="19"/>
    </row>
    <row r="55" spans="4:6" ht="15.75">
      <c r="D55" s="19"/>
      <c r="E55" s="19"/>
      <c r="F55" s="19"/>
    </row>
    <row r="56" spans="4:6" ht="15.75">
      <c r="D56" s="19"/>
      <c r="E56" s="19"/>
      <c r="F56" s="19"/>
    </row>
    <row r="57" spans="4:6" ht="15.75">
      <c r="D57" s="19"/>
      <c r="E57" s="19"/>
      <c r="F57" s="19"/>
    </row>
    <row r="58" spans="4:6" ht="15.75">
      <c r="D58" s="19"/>
      <c r="E58" s="19"/>
      <c r="F58" s="19"/>
    </row>
    <row r="59" spans="4:6" ht="15.75">
      <c r="D59" s="19"/>
      <c r="E59" s="19"/>
      <c r="F59" s="19"/>
    </row>
    <row r="60" spans="4:6" ht="15.75">
      <c r="D60" s="19"/>
      <c r="E60" s="19"/>
      <c r="F60" s="19"/>
    </row>
    <row r="61" spans="4:6" ht="15.75">
      <c r="D61" s="19"/>
      <c r="E61" s="19"/>
      <c r="F61" s="19"/>
    </row>
    <row r="62" spans="4:6" ht="15.75">
      <c r="D62" s="19"/>
      <c r="E62" s="19"/>
      <c r="F62" s="19"/>
    </row>
    <row r="63" spans="4:6" ht="15.75">
      <c r="D63" s="19"/>
      <c r="E63" s="19"/>
      <c r="F63" s="19"/>
    </row>
    <row r="64" spans="4:6" ht="15.75">
      <c r="D64" s="19"/>
      <c r="E64" s="19"/>
      <c r="F64" s="19"/>
    </row>
    <row r="65" spans="4:6" ht="15.75">
      <c r="D65" s="19"/>
      <c r="E65" s="19"/>
      <c r="F65" s="19"/>
    </row>
    <row r="66" spans="4:6" ht="15.75">
      <c r="D66" s="19"/>
      <c r="E66" s="19"/>
      <c r="F66" s="19"/>
    </row>
    <row r="67" spans="4:6" ht="15.75">
      <c r="D67" s="19"/>
      <c r="E67" s="19"/>
      <c r="F67" s="19"/>
    </row>
    <row r="68" spans="4:6" ht="15.75">
      <c r="D68" s="19"/>
      <c r="E68" s="19"/>
      <c r="F68" s="19"/>
    </row>
    <row r="69" spans="4:6" ht="15.75">
      <c r="D69" s="19"/>
      <c r="E69" s="19"/>
      <c r="F69" s="19"/>
    </row>
    <row r="70" spans="4:6" ht="15.75">
      <c r="D70" s="19"/>
      <c r="E70" s="19"/>
      <c r="F70" s="19"/>
    </row>
    <row r="71" spans="4:6" ht="15.75">
      <c r="D71" s="19"/>
      <c r="E71" s="19"/>
      <c r="F71" s="19"/>
    </row>
    <row r="72" spans="4:6" ht="15.75">
      <c r="D72" s="19"/>
      <c r="E72" s="19"/>
      <c r="F72" s="19"/>
    </row>
    <row r="73" spans="4:6" ht="15.75">
      <c r="D73" s="19"/>
      <c r="E73" s="19"/>
      <c r="F73" s="19"/>
    </row>
    <row r="74" spans="4:6" ht="15.75">
      <c r="D74" s="19"/>
      <c r="E74" s="19"/>
      <c r="F74" s="19"/>
    </row>
    <row r="75" spans="4:6" ht="15.75">
      <c r="D75" s="19"/>
      <c r="E75" s="19"/>
      <c r="F75" s="19"/>
    </row>
    <row r="76" spans="4:6" ht="15.75">
      <c r="D76" s="19"/>
      <c r="E76" s="19"/>
      <c r="F76" s="19"/>
    </row>
    <row r="77" spans="4:6" ht="15.75">
      <c r="D77" s="19"/>
      <c r="E77" s="19"/>
      <c r="F77" s="19"/>
    </row>
    <row r="78" spans="4:6" ht="15.75">
      <c r="D78" s="19"/>
      <c r="E78" s="19"/>
      <c r="F78" s="19"/>
    </row>
    <row r="79" spans="4:6" ht="15.75">
      <c r="D79" s="19"/>
      <c r="E79" s="19"/>
      <c r="F79" s="19"/>
    </row>
    <row r="80" spans="4:6" ht="15.75">
      <c r="D80" s="19"/>
      <c r="E80" s="19"/>
      <c r="F80" s="19"/>
    </row>
    <row r="81" spans="4:6" ht="15.75">
      <c r="D81" s="19"/>
      <c r="E81" s="19"/>
      <c r="F81" s="19"/>
    </row>
    <row r="82" spans="4:6" ht="15.75">
      <c r="D82" s="19"/>
      <c r="E82" s="19"/>
      <c r="F82" s="19"/>
    </row>
    <row r="83" spans="4:6" ht="15.75">
      <c r="D83" s="19"/>
      <c r="E83" s="19"/>
      <c r="F83" s="19"/>
    </row>
    <row r="84" spans="4:6" ht="15.75">
      <c r="D84" s="19"/>
      <c r="E84" s="19"/>
      <c r="F84" s="19"/>
    </row>
    <row r="85" spans="4:6" ht="15.75">
      <c r="D85" s="19"/>
      <c r="E85" s="19"/>
      <c r="F85" s="19"/>
    </row>
    <row r="86" spans="4:6" ht="15.75">
      <c r="D86" s="19"/>
      <c r="E86" s="19"/>
      <c r="F86" s="19"/>
    </row>
    <row r="87" spans="4:6" ht="15.75">
      <c r="D87" s="19"/>
      <c r="E87" s="19"/>
      <c r="F87" s="19"/>
    </row>
  </sheetData>
  <sheetProtection/>
  <mergeCells count="2">
    <mergeCell ref="D8:D9"/>
    <mergeCell ref="F8:F9"/>
  </mergeCells>
  <printOptions/>
  <pageMargins left="0.75" right="0.29" top="0.31" bottom="0.2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TNL</cp:lastModifiedBy>
  <cp:lastPrinted>2014-10-16T03:53:49Z</cp:lastPrinted>
  <dcterms:created xsi:type="dcterms:W3CDTF">1996-10-14T23:33:28Z</dcterms:created>
  <dcterms:modified xsi:type="dcterms:W3CDTF">2014-10-16T03:55:17Z</dcterms:modified>
  <cp:category/>
  <cp:version/>
  <cp:contentType/>
  <cp:contentStatus/>
</cp:coreProperties>
</file>